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0" yWindow="-120" windowWidth="29040" windowHeight="13180" activeTab="1"/>
  </bookViews>
  <sheets>
    <sheet name="Pokyny pro vyplnění" sheetId="11" r:id="rId1"/>
    <sheet name="Stavba" sheetId="1" r:id="rId2"/>
    <sheet name="VzorPolozky" sheetId="10" state="hidden" r:id="rId3"/>
    <sheet name="002 001 Pol" sheetId="12" r:id="rId4"/>
    <sheet name="002 002 Pol" sheetId="13" r:id="rId5"/>
    <sheet name="002 003 Pol" sheetId="14" r:id="rId6"/>
    <sheet name="002 004 Pol" sheetId="15" r:id="rId7"/>
    <sheet name="002 005 Pol" sheetId="16" r:id="rId8"/>
    <sheet name="002 006 Pol" sheetId="17" r:id="rId9"/>
  </sheets>
  <externalReferences>
    <externalReference r:id="rId10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'002 001 Pol'!$1:$7</definedName>
    <definedName name="_xlnm.Print_Titles" localSheetId="4">'002 002 Pol'!$1:$7</definedName>
    <definedName name="_xlnm.Print_Titles" localSheetId="5">'002 003 Pol'!$1:$7</definedName>
    <definedName name="_xlnm.Print_Titles" localSheetId="6">'002 004 Pol'!$1:$7</definedName>
    <definedName name="_xlnm.Print_Titles" localSheetId="7">'002 005 Pol'!$1:$7</definedName>
    <definedName name="_xlnm.Print_Titles" localSheetId="8">'002 006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'002 001 Pol'!$A$1:$X$100</definedName>
    <definedName name="_xlnm.Print_Area" localSheetId="4">'002 002 Pol'!$A$1:$X$274</definedName>
    <definedName name="_xlnm.Print_Area" localSheetId="5">'002 003 Pol'!$A$1:$X$29</definedName>
    <definedName name="_xlnm.Print_Area" localSheetId="6">'002 004 Pol'!$A$1:$X$81</definedName>
    <definedName name="_xlnm.Print_Area" localSheetId="7">'002 005 Pol'!$A$1:$X$64</definedName>
    <definedName name="_xlnm.Print_Area" localSheetId="8">'002 006 Pol'!$A$1:$X$147</definedName>
    <definedName name="_xlnm.Print_Area" localSheetId="1">Stavba!$A$1:$J$86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5" i="1"/>
  <c r="I84"/>
  <c r="I83"/>
  <c r="I82"/>
  <c r="I81"/>
  <c r="I17" s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G46"/>
  <c r="F46"/>
  <c r="G45"/>
  <c r="H45" s="1"/>
  <c r="I45" s="1"/>
  <c r="F45"/>
  <c r="G44"/>
  <c r="F44"/>
  <c r="G43"/>
  <c r="F43"/>
  <c r="G42"/>
  <c r="F42"/>
  <c r="G41"/>
  <c r="F41"/>
  <c r="G40"/>
  <c r="F40"/>
  <c r="G39"/>
  <c r="H39" s="1"/>
  <c r="H47" s="1"/>
  <c r="F39"/>
  <c r="G137" i="17"/>
  <c r="G9"/>
  <c r="G8" s="1"/>
  <c r="I9"/>
  <c r="K9"/>
  <c r="K8" s="1"/>
  <c r="O9"/>
  <c r="O8" s="1"/>
  <c r="Q9"/>
  <c r="Q8" s="1"/>
  <c r="V9"/>
  <c r="V8" s="1"/>
  <c r="G10"/>
  <c r="I10"/>
  <c r="I8" s="1"/>
  <c r="K10"/>
  <c r="M10"/>
  <c r="O10"/>
  <c r="Q10"/>
  <c r="V10"/>
  <c r="G11"/>
  <c r="M11" s="1"/>
  <c r="I11"/>
  <c r="K11"/>
  <c r="O11"/>
  <c r="Q11"/>
  <c r="V11"/>
  <c r="G12"/>
  <c r="I12"/>
  <c r="K12"/>
  <c r="M12"/>
  <c r="O12"/>
  <c r="Q12"/>
  <c r="V12"/>
  <c r="G13"/>
  <c r="M13" s="1"/>
  <c r="I13"/>
  <c r="K13"/>
  <c r="O13"/>
  <c r="Q13"/>
  <c r="V13"/>
  <c r="G15"/>
  <c r="I15"/>
  <c r="I14" s="1"/>
  <c r="K15"/>
  <c r="M15"/>
  <c r="O15"/>
  <c r="O14" s="1"/>
  <c r="Q15"/>
  <c r="V15"/>
  <c r="V14" s="1"/>
  <c r="G16"/>
  <c r="I16"/>
  <c r="K16"/>
  <c r="K14" s="1"/>
  <c r="M16"/>
  <c r="O16"/>
  <c r="Q16"/>
  <c r="V16"/>
  <c r="G17"/>
  <c r="G14" s="1"/>
  <c r="I17"/>
  <c r="K17"/>
  <c r="O17"/>
  <c r="Q17"/>
  <c r="V17"/>
  <c r="G18"/>
  <c r="I18"/>
  <c r="K18"/>
  <c r="M18"/>
  <c r="O18"/>
  <c r="Q18"/>
  <c r="V18"/>
  <c r="G19"/>
  <c r="M19" s="1"/>
  <c r="I19"/>
  <c r="K19"/>
  <c r="O19"/>
  <c r="Q19"/>
  <c r="V19"/>
  <c r="G20"/>
  <c r="I20"/>
  <c r="K20"/>
  <c r="M20"/>
  <c r="O20"/>
  <c r="Q20"/>
  <c r="V20"/>
  <c r="G21"/>
  <c r="M21" s="1"/>
  <c r="I21"/>
  <c r="K21"/>
  <c r="O21"/>
  <c r="Q21"/>
  <c r="V21"/>
  <c r="G22"/>
  <c r="M22" s="1"/>
  <c r="I22"/>
  <c r="K22"/>
  <c r="O22"/>
  <c r="Q22"/>
  <c r="Q14" s="1"/>
  <c r="V22"/>
  <c r="G23"/>
  <c r="I23"/>
  <c r="K23"/>
  <c r="M23"/>
  <c r="O23"/>
  <c r="Q23"/>
  <c r="V23"/>
  <c r="K24"/>
  <c r="G25"/>
  <c r="G24" s="1"/>
  <c r="I25"/>
  <c r="K25"/>
  <c r="O25"/>
  <c r="Q25"/>
  <c r="Q24" s="1"/>
  <c r="V25"/>
  <c r="V24" s="1"/>
  <c r="G26"/>
  <c r="I26"/>
  <c r="I24" s="1"/>
  <c r="K26"/>
  <c r="M26"/>
  <c r="O26"/>
  <c r="O24" s="1"/>
  <c r="Q26"/>
  <c r="V26"/>
  <c r="G28"/>
  <c r="I28"/>
  <c r="I27" s="1"/>
  <c r="K28"/>
  <c r="M28"/>
  <c r="O28"/>
  <c r="Q28"/>
  <c r="V28"/>
  <c r="V27" s="1"/>
  <c r="G29"/>
  <c r="M29" s="1"/>
  <c r="I29"/>
  <c r="K29"/>
  <c r="O29"/>
  <c r="O27" s="1"/>
  <c r="Q29"/>
  <c r="V29"/>
  <c r="G30"/>
  <c r="I30"/>
  <c r="K30"/>
  <c r="M30"/>
  <c r="O30"/>
  <c r="Q30"/>
  <c r="Q27" s="1"/>
  <c r="V30"/>
  <c r="G31"/>
  <c r="I31"/>
  <c r="K31"/>
  <c r="M31"/>
  <c r="O31"/>
  <c r="Q31"/>
  <c r="V31"/>
  <c r="G32"/>
  <c r="I32"/>
  <c r="K32"/>
  <c r="M32"/>
  <c r="O32"/>
  <c r="Q32"/>
  <c r="V32"/>
  <c r="G33"/>
  <c r="M33" s="1"/>
  <c r="I33"/>
  <c r="K33"/>
  <c r="O33"/>
  <c r="Q33"/>
  <c r="V33"/>
  <c r="G34"/>
  <c r="I34"/>
  <c r="K34"/>
  <c r="M34"/>
  <c r="O34"/>
  <c r="Q34"/>
  <c r="V34"/>
  <c r="G35"/>
  <c r="M35" s="1"/>
  <c r="I35"/>
  <c r="K35"/>
  <c r="K27" s="1"/>
  <c r="O35"/>
  <c r="Q35"/>
  <c r="V35"/>
  <c r="G36"/>
  <c r="I36"/>
  <c r="K36"/>
  <c r="M36"/>
  <c r="O36"/>
  <c r="Q36"/>
  <c r="V36"/>
  <c r="G37"/>
  <c r="M37" s="1"/>
  <c r="I37"/>
  <c r="K37"/>
  <c r="O37"/>
  <c r="Q37"/>
  <c r="V37"/>
  <c r="G38"/>
  <c r="I38"/>
  <c r="K38"/>
  <c r="M38"/>
  <c r="O38"/>
  <c r="Q38"/>
  <c r="V38"/>
  <c r="G39"/>
  <c r="M39" s="1"/>
  <c r="I39"/>
  <c r="K39"/>
  <c r="O39"/>
  <c r="Q39"/>
  <c r="V39"/>
  <c r="G40"/>
  <c r="I40"/>
  <c r="K40"/>
  <c r="M40"/>
  <c r="O40"/>
  <c r="Q40"/>
  <c r="V40"/>
  <c r="G41"/>
  <c r="M41" s="1"/>
  <c r="I41"/>
  <c r="K41"/>
  <c r="O41"/>
  <c r="Q41"/>
  <c r="V41"/>
  <c r="G42"/>
  <c r="I42"/>
  <c r="K42"/>
  <c r="M42"/>
  <c r="O42"/>
  <c r="Q42"/>
  <c r="V42"/>
  <c r="G43"/>
  <c r="M43" s="1"/>
  <c r="I43"/>
  <c r="K43"/>
  <c r="O43"/>
  <c r="Q43"/>
  <c r="V43"/>
  <c r="G44"/>
  <c r="I44"/>
  <c r="K44"/>
  <c r="M44"/>
  <c r="O44"/>
  <c r="Q44"/>
  <c r="V44"/>
  <c r="G45"/>
  <c r="M45" s="1"/>
  <c r="I45"/>
  <c r="K45"/>
  <c r="O45"/>
  <c r="Q45"/>
  <c r="V45"/>
  <c r="G46"/>
  <c r="I46"/>
  <c r="K46"/>
  <c r="M46"/>
  <c r="O46"/>
  <c r="Q46"/>
  <c r="V46"/>
  <c r="G47"/>
  <c r="M47" s="1"/>
  <c r="I47"/>
  <c r="K47"/>
  <c r="O47"/>
  <c r="Q47"/>
  <c r="V47"/>
  <c r="G48"/>
  <c r="I48"/>
  <c r="K48"/>
  <c r="M48"/>
  <c r="O48"/>
  <c r="Q48"/>
  <c r="V48"/>
  <c r="G49"/>
  <c r="M49" s="1"/>
  <c r="I49"/>
  <c r="K49"/>
  <c r="O49"/>
  <c r="Q49"/>
  <c r="V49"/>
  <c r="G50"/>
  <c r="I50"/>
  <c r="K50"/>
  <c r="M50"/>
  <c r="O50"/>
  <c r="Q50"/>
  <c r="V50"/>
  <c r="G51"/>
  <c r="M51" s="1"/>
  <c r="I51"/>
  <c r="K51"/>
  <c r="O51"/>
  <c r="Q51"/>
  <c r="V51"/>
  <c r="G52"/>
  <c r="I52"/>
  <c r="K52"/>
  <c r="M52"/>
  <c r="O52"/>
  <c r="Q52"/>
  <c r="V52"/>
  <c r="G53"/>
  <c r="M53" s="1"/>
  <c r="I53"/>
  <c r="K53"/>
  <c r="O53"/>
  <c r="Q53"/>
  <c r="V53"/>
  <c r="G54"/>
  <c r="I54"/>
  <c r="K54"/>
  <c r="M54"/>
  <c r="O54"/>
  <c r="Q54"/>
  <c r="V54"/>
  <c r="G55"/>
  <c r="M55" s="1"/>
  <c r="I55"/>
  <c r="K55"/>
  <c r="O55"/>
  <c r="Q55"/>
  <c r="V55"/>
  <c r="G56"/>
  <c r="I56"/>
  <c r="K56"/>
  <c r="M56"/>
  <c r="O56"/>
  <c r="Q56"/>
  <c r="V56"/>
  <c r="G57"/>
  <c r="M57" s="1"/>
  <c r="I57"/>
  <c r="K57"/>
  <c r="O57"/>
  <c r="Q57"/>
  <c r="V57"/>
  <c r="G58"/>
  <c r="I58"/>
  <c r="K58"/>
  <c r="M58"/>
  <c r="O58"/>
  <c r="Q58"/>
  <c r="V58"/>
  <c r="G59"/>
  <c r="M59" s="1"/>
  <c r="I59"/>
  <c r="K59"/>
  <c r="O59"/>
  <c r="Q59"/>
  <c r="V59"/>
  <c r="G61"/>
  <c r="M61" s="1"/>
  <c r="I61"/>
  <c r="I60" s="1"/>
  <c r="K61"/>
  <c r="K60" s="1"/>
  <c r="O61"/>
  <c r="O60" s="1"/>
  <c r="Q61"/>
  <c r="V61"/>
  <c r="G62"/>
  <c r="I62"/>
  <c r="K62"/>
  <c r="M62"/>
  <c r="O62"/>
  <c r="Q62"/>
  <c r="Q60" s="1"/>
  <c r="V62"/>
  <c r="G63"/>
  <c r="I63"/>
  <c r="K63"/>
  <c r="M63"/>
  <c r="O63"/>
  <c r="Q63"/>
  <c r="V63"/>
  <c r="V60" s="1"/>
  <c r="G64"/>
  <c r="I64"/>
  <c r="K64"/>
  <c r="M64"/>
  <c r="O64"/>
  <c r="Q64"/>
  <c r="V64"/>
  <c r="G65"/>
  <c r="M65" s="1"/>
  <c r="I65"/>
  <c r="K65"/>
  <c r="O65"/>
  <c r="Q65"/>
  <c r="V65"/>
  <c r="G66"/>
  <c r="I66"/>
  <c r="K66"/>
  <c r="M66"/>
  <c r="O66"/>
  <c r="Q66"/>
  <c r="V66"/>
  <c r="G67"/>
  <c r="M67" s="1"/>
  <c r="I67"/>
  <c r="K67"/>
  <c r="O67"/>
  <c r="Q67"/>
  <c r="V67"/>
  <c r="G68"/>
  <c r="I68"/>
  <c r="K68"/>
  <c r="M68"/>
  <c r="O68"/>
  <c r="Q68"/>
  <c r="V68"/>
  <c r="G70"/>
  <c r="I70"/>
  <c r="K70"/>
  <c r="K69" s="1"/>
  <c r="M70"/>
  <c r="O70"/>
  <c r="Q70"/>
  <c r="Q69" s="1"/>
  <c r="V70"/>
  <c r="G71"/>
  <c r="I71"/>
  <c r="K71"/>
  <c r="M71"/>
  <c r="O71"/>
  <c r="Q71"/>
  <c r="V71"/>
  <c r="V69" s="1"/>
  <c r="G72"/>
  <c r="I72"/>
  <c r="K72"/>
  <c r="M72"/>
  <c r="O72"/>
  <c r="Q72"/>
  <c r="V72"/>
  <c r="G73"/>
  <c r="M73" s="1"/>
  <c r="I73"/>
  <c r="K73"/>
  <c r="O73"/>
  <c r="Q73"/>
  <c r="V73"/>
  <c r="G74"/>
  <c r="I74"/>
  <c r="I69" s="1"/>
  <c r="K74"/>
  <c r="M74"/>
  <c r="O74"/>
  <c r="Q74"/>
  <c r="V74"/>
  <c r="G75"/>
  <c r="M75" s="1"/>
  <c r="I75"/>
  <c r="K75"/>
  <c r="O75"/>
  <c r="Q75"/>
  <c r="V75"/>
  <c r="G76"/>
  <c r="I76"/>
  <c r="K76"/>
  <c r="M76"/>
  <c r="O76"/>
  <c r="Q76"/>
  <c r="V76"/>
  <c r="G77"/>
  <c r="M77" s="1"/>
  <c r="I77"/>
  <c r="K77"/>
  <c r="O77"/>
  <c r="O69" s="1"/>
  <c r="Q77"/>
  <c r="V77"/>
  <c r="G78"/>
  <c r="I78"/>
  <c r="K78"/>
  <c r="M78"/>
  <c r="O78"/>
  <c r="Q78"/>
  <c r="V78"/>
  <c r="G79"/>
  <c r="I79"/>
  <c r="K79"/>
  <c r="M79"/>
  <c r="O79"/>
  <c r="Q79"/>
  <c r="V79"/>
  <c r="G80"/>
  <c r="I80"/>
  <c r="K80"/>
  <c r="M80"/>
  <c r="O80"/>
  <c r="Q80"/>
  <c r="V80"/>
  <c r="G81"/>
  <c r="M81" s="1"/>
  <c r="I81"/>
  <c r="K81"/>
  <c r="O81"/>
  <c r="Q81"/>
  <c r="V81"/>
  <c r="G82"/>
  <c r="I82"/>
  <c r="K82"/>
  <c r="M82"/>
  <c r="O82"/>
  <c r="Q82"/>
  <c r="V82"/>
  <c r="G83"/>
  <c r="M83" s="1"/>
  <c r="I83"/>
  <c r="K83"/>
  <c r="O83"/>
  <c r="Q83"/>
  <c r="V83"/>
  <c r="G84"/>
  <c r="I84"/>
  <c r="K84"/>
  <c r="M84"/>
  <c r="O84"/>
  <c r="Q84"/>
  <c r="V84"/>
  <c r="G85"/>
  <c r="M85" s="1"/>
  <c r="I85"/>
  <c r="K85"/>
  <c r="O85"/>
  <c r="Q85"/>
  <c r="V85"/>
  <c r="G86"/>
  <c r="I86"/>
  <c r="K86"/>
  <c r="M86"/>
  <c r="O86"/>
  <c r="Q86"/>
  <c r="V86"/>
  <c r="G87"/>
  <c r="I87"/>
  <c r="K87"/>
  <c r="M87"/>
  <c r="O87"/>
  <c r="Q87"/>
  <c r="V87"/>
  <c r="G88"/>
  <c r="I88"/>
  <c r="K88"/>
  <c r="M88"/>
  <c r="O88"/>
  <c r="Q88"/>
  <c r="V88"/>
  <c r="G89"/>
  <c r="M89" s="1"/>
  <c r="I89"/>
  <c r="K89"/>
  <c r="O89"/>
  <c r="Q89"/>
  <c r="V89"/>
  <c r="G90"/>
  <c r="I90"/>
  <c r="K90"/>
  <c r="M90"/>
  <c r="O90"/>
  <c r="Q90"/>
  <c r="V90"/>
  <c r="G91"/>
  <c r="M91" s="1"/>
  <c r="I91"/>
  <c r="K91"/>
  <c r="O91"/>
  <c r="Q91"/>
  <c r="V91"/>
  <c r="G92"/>
  <c r="I92"/>
  <c r="K92"/>
  <c r="M92"/>
  <c r="O92"/>
  <c r="Q92"/>
  <c r="V92"/>
  <c r="G93"/>
  <c r="M93" s="1"/>
  <c r="I93"/>
  <c r="K93"/>
  <c r="O93"/>
  <c r="Q93"/>
  <c r="V93"/>
  <c r="G94"/>
  <c r="I94"/>
  <c r="K94"/>
  <c r="M94"/>
  <c r="O94"/>
  <c r="Q94"/>
  <c r="V94"/>
  <c r="G96"/>
  <c r="I96"/>
  <c r="I95" s="1"/>
  <c r="K96"/>
  <c r="M96"/>
  <c r="O96"/>
  <c r="O95" s="1"/>
  <c r="Q96"/>
  <c r="Q95" s="1"/>
  <c r="V96"/>
  <c r="G97"/>
  <c r="G95" s="1"/>
  <c r="I97"/>
  <c r="K97"/>
  <c r="K95" s="1"/>
  <c r="O97"/>
  <c r="Q97"/>
  <c r="V97"/>
  <c r="G98"/>
  <c r="I98"/>
  <c r="K98"/>
  <c r="M98"/>
  <c r="O98"/>
  <c r="Q98"/>
  <c r="V98"/>
  <c r="G99"/>
  <c r="M99" s="1"/>
  <c r="I99"/>
  <c r="K99"/>
  <c r="O99"/>
  <c r="Q99"/>
  <c r="V99"/>
  <c r="G100"/>
  <c r="I100"/>
  <c r="K100"/>
  <c r="M100"/>
  <c r="O100"/>
  <c r="Q100"/>
  <c r="V100"/>
  <c r="G101"/>
  <c r="M101" s="1"/>
  <c r="I101"/>
  <c r="K101"/>
  <c r="O101"/>
  <c r="Q101"/>
  <c r="V101"/>
  <c r="V95" s="1"/>
  <c r="G102"/>
  <c r="I102"/>
  <c r="K102"/>
  <c r="M102"/>
  <c r="O102"/>
  <c r="Q102"/>
  <c r="V102"/>
  <c r="G103"/>
  <c r="M103" s="1"/>
  <c r="I103"/>
  <c r="K103"/>
  <c r="O103"/>
  <c r="Q103"/>
  <c r="V103"/>
  <c r="G104"/>
  <c r="I104"/>
  <c r="K104"/>
  <c r="M104"/>
  <c r="O104"/>
  <c r="Q104"/>
  <c r="V104"/>
  <c r="G105"/>
  <c r="M105" s="1"/>
  <c r="I105"/>
  <c r="K105"/>
  <c r="O105"/>
  <c r="Q105"/>
  <c r="V105"/>
  <c r="G106"/>
  <c r="I106"/>
  <c r="K106"/>
  <c r="M106"/>
  <c r="O106"/>
  <c r="Q106"/>
  <c r="V106"/>
  <c r="G107"/>
  <c r="M107" s="1"/>
  <c r="I107"/>
  <c r="K107"/>
  <c r="O107"/>
  <c r="Q107"/>
  <c r="V107"/>
  <c r="G108"/>
  <c r="I108"/>
  <c r="K108"/>
  <c r="M108"/>
  <c r="O108"/>
  <c r="Q108"/>
  <c r="V108"/>
  <c r="G109"/>
  <c r="M109" s="1"/>
  <c r="I109"/>
  <c r="K109"/>
  <c r="O109"/>
  <c r="Q109"/>
  <c r="V109"/>
  <c r="G110"/>
  <c r="I110"/>
  <c r="K110"/>
  <c r="M110"/>
  <c r="O110"/>
  <c r="Q110"/>
  <c r="V110"/>
  <c r="G111"/>
  <c r="M111" s="1"/>
  <c r="I111"/>
  <c r="K111"/>
  <c r="O111"/>
  <c r="Q111"/>
  <c r="V111"/>
  <c r="G112"/>
  <c r="I112"/>
  <c r="K112"/>
  <c r="M112"/>
  <c r="O112"/>
  <c r="Q112"/>
  <c r="V112"/>
  <c r="G113"/>
  <c r="M113" s="1"/>
  <c r="I113"/>
  <c r="K113"/>
  <c r="O113"/>
  <c r="Q113"/>
  <c r="V113"/>
  <c r="G114"/>
  <c r="I114"/>
  <c r="K114"/>
  <c r="M114"/>
  <c r="O114"/>
  <c r="Q114"/>
  <c r="V114"/>
  <c r="G115"/>
  <c r="M115" s="1"/>
  <c r="I115"/>
  <c r="K115"/>
  <c r="O115"/>
  <c r="Q115"/>
  <c r="V115"/>
  <c r="G116"/>
  <c r="I116"/>
  <c r="K116"/>
  <c r="M116"/>
  <c r="O116"/>
  <c r="Q116"/>
  <c r="V116"/>
  <c r="G117"/>
  <c r="M117" s="1"/>
  <c r="I117"/>
  <c r="K117"/>
  <c r="O117"/>
  <c r="Q117"/>
  <c r="V117"/>
  <c r="G118"/>
  <c r="I118"/>
  <c r="K118"/>
  <c r="M118"/>
  <c r="O118"/>
  <c r="Q118"/>
  <c r="V118"/>
  <c r="G119"/>
  <c r="M119" s="1"/>
  <c r="I119"/>
  <c r="K119"/>
  <c r="O119"/>
  <c r="Q119"/>
  <c r="V119"/>
  <c r="G120"/>
  <c r="I120"/>
  <c r="K120"/>
  <c r="M120"/>
  <c r="O120"/>
  <c r="Q120"/>
  <c r="V120"/>
  <c r="G121"/>
  <c r="M121" s="1"/>
  <c r="I121"/>
  <c r="K121"/>
  <c r="O121"/>
  <c r="Q121"/>
  <c r="V121"/>
  <c r="G122"/>
  <c r="I122"/>
  <c r="K122"/>
  <c r="M122"/>
  <c r="O122"/>
  <c r="Q122"/>
  <c r="V122"/>
  <c r="G123"/>
  <c r="M123" s="1"/>
  <c r="I123"/>
  <c r="K123"/>
  <c r="O123"/>
  <c r="Q123"/>
  <c r="V123"/>
  <c r="G124"/>
  <c r="I124"/>
  <c r="K124"/>
  <c r="M124"/>
  <c r="O124"/>
  <c r="Q124"/>
  <c r="V124"/>
  <c r="G125"/>
  <c r="M125" s="1"/>
  <c r="I125"/>
  <c r="K125"/>
  <c r="O125"/>
  <c r="Q125"/>
  <c r="V125"/>
  <c r="G126"/>
  <c r="I126"/>
  <c r="K126"/>
  <c r="M126"/>
  <c r="O126"/>
  <c r="Q126"/>
  <c r="V126"/>
  <c r="G127"/>
  <c r="M127" s="1"/>
  <c r="I127"/>
  <c r="K127"/>
  <c r="O127"/>
  <c r="Q127"/>
  <c r="V127"/>
  <c r="G128"/>
  <c r="I128"/>
  <c r="K128"/>
  <c r="M128"/>
  <c r="O128"/>
  <c r="Q128"/>
  <c r="V128"/>
  <c r="G129"/>
  <c r="M129" s="1"/>
  <c r="I129"/>
  <c r="K129"/>
  <c r="O129"/>
  <c r="Q129"/>
  <c r="V129"/>
  <c r="G130"/>
  <c r="I130"/>
  <c r="K130"/>
  <c r="M130"/>
  <c r="O130"/>
  <c r="Q130"/>
  <c r="V130"/>
  <c r="G131"/>
  <c r="M131" s="1"/>
  <c r="I131"/>
  <c r="K131"/>
  <c r="O131"/>
  <c r="Q131"/>
  <c r="V131"/>
  <c r="G132"/>
  <c r="I132"/>
  <c r="K132"/>
  <c r="M132"/>
  <c r="O132"/>
  <c r="Q132"/>
  <c r="V132"/>
  <c r="G133"/>
  <c r="M133" s="1"/>
  <c r="I133"/>
  <c r="K133"/>
  <c r="O133"/>
  <c r="Q133"/>
  <c r="V133"/>
  <c r="G134"/>
  <c r="I134"/>
  <c r="K134"/>
  <c r="M134"/>
  <c r="O134"/>
  <c r="Q134"/>
  <c r="V134"/>
  <c r="G135"/>
  <c r="M135" s="1"/>
  <c r="I135"/>
  <c r="K135"/>
  <c r="O135"/>
  <c r="Q135"/>
  <c r="V135"/>
  <c r="AE137"/>
  <c r="AF137"/>
  <c r="G54" i="16"/>
  <c r="G9"/>
  <c r="I9"/>
  <c r="K9"/>
  <c r="K8" s="1"/>
  <c r="M9"/>
  <c r="O9"/>
  <c r="O8" s="1"/>
  <c r="Q9"/>
  <c r="Q8" s="1"/>
  <c r="V9"/>
  <c r="V8" s="1"/>
  <c r="G10"/>
  <c r="G8" s="1"/>
  <c r="I10"/>
  <c r="K10"/>
  <c r="O10"/>
  <c r="Q10"/>
  <c r="V10"/>
  <c r="G11"/>
  <c r="M11" s="1"/>
  <c r="I11"/>
  <c r="I8" s="1"/>
  <c r="K11"/>
  <c r="O11"/>
  <c r="Q11"/>
  <c r="V11"/>
  <c r="G12"/>
  <c r="M12" s="1"/>
  <c r="I12"/>
  <c r="K12"/>
  <c r="O12"/>
  <c r="Q12"/>
  <c r="V12"/>
  <c r="G13"/>
  <c r="M13" s="1"/>
  <c r="I13"/>
  <c r="K13"/>
  <c r="O13"/>
  <c r="Q13"/>
  <c r="V13"/>
  <c r="G14"/>
  <c r="I14"/>
  <c r="K14"/>
  <c r="M14"/>
  <c r="O14"/>
  <c r="Q14"/>
  <c r="V14"/>
  <c r="G15"/>
  <c r="I15"/>
  <c r="K15"/>
  <c r="M15"/>
  <c r="O15"/>
  <c r="Q15"/>
  <c r="V15"/>
  <c r="G16"/>
  <c r="I16"/>
  <c r="K16"/>
  <c r="M16"/>
  <c r="O16"/>
  <c r="Q16"/>
  <c r="V16"/>
  <c r="G17"/>
  <c r="I17"/>
  <c r="K17"/>
  <c r="M17"/>
  <c r="O17"/>
  <c r="Q17"/>
  <c r="V17"/>
  <c r="G18"/>
  <c r="M18" s="1"/>
  <c r="I18"/>
  <c r="K18"/>
  <c r="O18"/>
  <c r="Q18"/>
  <c r="V18"/>
  <c r="G19"/>
  <c r="M19" s="1"/>
  <c r="I19"/>
  <c r="K19"/>
  <c r="O19"/>
  <c r="Q19"/>
  <c r="V19"/>
  <c r="G20"/>
  <c r="M20" s="1"/>
  <c r="I20"/>
  <c r="K20"/>
  <c r="O20"/>
  <c r="Q20"/>
  <c r="V20"/>
  <c r="G22"/>
  <c r="I22"/>
  <c r="I21" s="1"/>
  <c r="K22"/>
  <c r="K21" s="1"/>
  <c r="M22"/>
  <c r="O22"/>
  <c r="O21" s="1"/>
  <c r="Q22"/>
  <c r="V22"/>
  <c r="G23"/>
  <c r="I23"/>
  <c r="K23"/>
  <c r="M23"/>
  <c r="O23"/>
  <c r="Q23"/>
  <c r="Q21" s="1"/>
  <c r="V23"/>
  <c r="G24"/>
  <c r="I24"/>
  <c r="K24"/>
  <c r="M24"/>
  <c r="O24"/>
  <c r="Q24"/>
  <c r="V24"/>
  <c r="V21" s="1"/>
  <c r="G25"/>
  <c r="I25"/>
  <c r="K25"/>
  <c r="M25"/>
  <c r="O25"/>
  <c r="Q25"/>
  <c r="V25"/>
  <c r="G26"/>
  <c r="M26" s="1"/>
  <c r="I26"/>
  <c r="K26"/>
  <c r="O26"/>
  <c r="Q26"/>
  <c r="V26"/>
  <c r="G27"/>
  <c r="M27" s="1"/>
  <c r="I27"/>
  <c r="K27"/>
  <c r="O27"/>
  <c r="Q27"/>
  <c r="V27"/>
  <c r="G28"/>
  <c r="M28" s="1"/>
  <c r="I28"/>
  <c r="K28"/>
  <c r="O28"/>
  <c r="Q28"/>
  <c r="V28"/>
  <c r="G29"/>
  <c r="G21" s="1"/>
  <c r="I29"/>
  <c r="K29"/>
  <c r="O29"/>
  <c r="Q29"/>
  <c r="V29"/>
  <c r="G30"/>
  <c r="I30"/>
  <c r="K30"/>
  <c r="M30"/>
  <c r="O30"/>
  <c r="Q30"/>
  <c r="V30"/>
  <c r="G31"/>
  <c r="I31"/>
  <c r="K31"/>
  <c r="M31"/>
  <c r="O31"/>
  <c r="Q31"/>
  <c r="V31"/>
  <c r="G32"/>
  <c r="I32"/>
  <c r="K32"/>
  <c r="M32"/>
  <c r="O32"/>
  <c r="Q32"/>
  <c r="V32"/>
  <c r="G33"/>
  <c r="I33"/>
  <c r="K33"/>
  <c r="M33"/>
  <c r="O33"/>
  <c r="Q33"/>
  <c r="V33"/>
  <c r="G35"/>
  <c r="M35" s="1"/>
  <c r="I35"/>
  <c r="I34" s="1"/>
  <c r="K35"/>
  <c r="O35"/>
  <c r="Q35"/>
  <c r="V35"/>
  <c r="V34" s="1"/>
  <c r="G36"/>
  <c r="M36" s="1"/>
  <c r="I36"/>
  <c r="K36"/>
  <c r="K34" s="1"/>
  <c r="O36"/>
  <c r="Q36"/>
  <c r="V36"/>
  <c r="G37"/>
  <c r="AF54" s="1"/>
  <c r="I37"/>
  <c r="K37"/>
  <c r="O37"/>
  <c r="Q37"/>
  <c r="V37"/>
  <c r="G38"/>
  <c r="I38"/>
  <c r="K38"/>
  <c r="M38"/>
  <c r="O38"/>
  <c r="O34" s="1"/>
  <c r="Q38"/>
  <c r="V38"/>
  <c r="G39"/>
  <c r="I39"/>
  <c r="K39"/>
  <c r="M39"/>
  <c r="O39"/>
  <c r="Q39"/>
  <c r="V39"/>
  <c r="G40"/>
  <c r="I40"/>
  <c r="K40"/>
  <c r="M40"/>
  <c r="O40"/>
  <c r="Q40"/>
  <c r="V40"/>
  <c r="G41"/>
  <c r="I41"/>
  <c r="K41"/>
  <c r="M41"/>
  <c r="O41"/>
  <c r="Q41"/>
  <c r="V41"/>
  <c r="G42"/>
  <c r="M42" s="1"/>
  <c r="I42"/>
  <c r="K42"/>
  <c r="O42"/>
  <c r="Q42"/>
  <c r="Q34" s="1"/>
  <c r="V42"/>
  <c r="G43"/>
  <c r="M43" s="1"/>
  <c r="I43"/>
  <c r="K43"/>
  <c r="O43"/>
  <c r="Q43"/>
  <c r="V43"/>
  <c r="G44"/>
  <c r="M44" s="1"/>
  <c r="I44"/>
  <c r="K44"/>
  <c r="O44"/>
  <c r="Q44"/>
  <c r="V44"/>
  <c r="G45"/>
  <c r="M45" s="1"/>
  <c r="I45"/>
  <c r="K45"/>
  <c r="O45"/>
  <c r="Q45"/>
  <c r="V45"/>
  <c r="G46"/>
  <c r="I46"/>
  <c r="K46"/>
  <c r="M46"/>
  <c r="O46"/>
  <c r="Q46"/>
  <c r="V46"/>
  <c r="G47"/>
  <c r="I47"/>
  <c r="K47"/>
  <c r="M47"/>
  <c r="O47"/>
  <c r="Q47"/>
  <c r="V47"/>
  <c r="G48"/>
  <c r="I48"/>
  <c r="K48"/>
  <c r="M48"/>
  <c r="O48"/>
  <c r="Q48"/>
  <c r="V48"/>
  <c r="O49"/>
  <c r="G50"/>
  <c r="G49" s="1"/>
  <c r="I50"/>
  <c r="K50"/>
  <c r="O50"/>
  <c r="Q50"/>
  <c r="Q49" s="1"/>
  <c r="V50"/>
  <c r="G51"/>
  <c r="M51" s="1"/>
  <c r="I51"/>
  <c r="I49" s="1"/>
  <c r="K51"/>
  <c r="O51"/>
  <c r="Q51"/>
  <c r="V51"/>
  <c r="V49" s="1"/>
  <c r="G52"/>
  <c r="M52" s="1"/>
  <c r="I52"/>
  <c r="K52"/>
  <c r="K49" s="1"/>
  <c r="O52"/>
  <c r="Q52"/>
  <c r="V52"/>
  <c r="AE54"/>
  <c r="G71" i="15"/>
  <c r="G9"/>
  <c r="I9"/>
  <c r="K9"/>
  <c r="K8" s="1"/>
  <c r="M9"/>
  <c r="O9"/>
  <c r="O8" s="1"/>
  <c r="Q9"/>
  <c r="Q8" s="1"/>
  <c r="V9"/>
  <c r="V8" s="1"/>
  <c r="G10"/>
  <c r="G8" s="1"/>
  <c r="I10"/>
  <c r="K10"/>
  <c r="O10"/>
  <c r="Q10"/>
  <c r="V10"/>
  <c r="G11"/>
  <c r="M11" s="1"/>
  <c r="I11"/>
  <c r="I8" s="1"/>
  <c r="K11"/>
  <c r="O11"/>
  <c r="Q11"/>
  <c r="V11"/>
  <c r="G12"/>
  <c r="M12" s="1"/>
  <c r="I12"/>
  <c r="K12"/>
  <c r="O12"/>
  <c r="Q12"/>
  <c r="V12"/>
  <c r="G13"/>
  <c r="M13" s="1"/>
  <c r="I13"/>
  <c r="K13"/>
  <c r="O13"/>
  <c r="Q13"/>
  <c r="V13"/>
  <c r="G14"/>
  <c r="I14"/>
  <c r="K14"/>
  <c r="M14"/>
  <c r="O14"/>
  <c r="Q14"/>
  <c r="V14"/>
  <c r="G15"/>
  <c r="I15"/>
  <c r="K15"/>
  <c r="M15"/>
  <c r="O15"/>
  <c r="Q15"/>
  <c r="V15"/>
  <c r="G16"/>
  <c r="I16"/>
  <c r="K16"/>
  <c r="M16"/>
  <c r="O16"/>
  <c r="Q16"/>
  <c r="V16"/>
  <c r="G17"/>
  <c r="I17"/>
  <c r="K17"/>
  <c r="M17"/>
  <c r="O17"/>
  <c r="Q17"/>
  <c r="V17"/>
  <c r="G18"/>
  <c r="M18" s="1"/>
  <c r="I18"/>
  <c r="K18"/>
  <c r="O18"/>
  <c r="Q18"/>
  <c r="V18"/>
  <c r="G19"/>
  <c r="M19" s="1"/>
  <c r="I19"/>
  <c r="K19"/>
  <c r="O19"/>
  <c r="Q19"/>
  <c r="V19"/>
  <c r="G20"/>
  <c r="M20" s="1"/>
  <c r="I20"/>
  <c r="K20"/>
  <c r="O20"/>
  <c r="Q20"/>
  <c r="V20"/>
  <c r="G21"/>
  <c r="M21" s="1"/>
  <c r="I21"/>
  <c r="K21"/>
  <c r="O21"/>
  <c r="Q21"/>
  <c r="V21"/>
  <c r="G22"/>
  <c r="I22"/>
  <c r="K22"/>
  <c r="M22"/>
  <c r="O22"/>
  <c r="Q22"/>
  <c r="V22"/>
  <c r="G23"/>
  <c r="I23"/>
  <c r="K23"/>
  <c r="M23"/>
  <c r="O23"/>
  <c r="Q23"/>
  <c r="V23"/>
  <c r="G24"/>
  <c r="I24"/>
  <c r="K24"/>
  <c r="M24"/>
  <c r="O24"/>
  <c r="Q24"/>
  <c r="V24"/>
  <c r="G25"/>
  <c r="I25"/>
  <c r="K25"/>
  <c r="M25"/>
  <c r="O25"/>
  <c r="Q25"/>
  <c r="V25"/>
  <c r="G26"/>
  <c r="M26" s="1"/>
  <c r="I26"/>
  <c r="K26"/>
  <c r="O26"/>
  <c r="Q26"/>
  <c r="V26"/>
  <c r="G27"/>
  <c r="M27" s="1"/>
  <c r="I27"/>
  <c r="K27"/>
  <c r="O27"/>
  <c r="Q27"/>
  <c r="V27"/>
  <c r="G28"/>
  <c r="M28" s="1"/>
  <c r="I28"/>
  <c r="K28"/>
  <c r="O28"/>
  <c r="Q28"/>
  <c r="V28"/>
  <c r="G29"/>
  <c r="M29" s="1"/>
  <c r="I29"/>
  <c r="K29"/>
  <c r="O29"/>
  <c r="Q29"/>
  <c r="V29"/>
  <c r="G30"/>
  <c r="I30"/>
  <c r="K30"/>
  <c r="M30"/>
  <c r="O30"/>
  <c r="Q30"/>
  <c r="V30"/>
  <c r="G31"/>
  <c r="I31"/>
  <c r="K31"/>
  <c r="M31"/>
  <c r="O31"/>
  <c r="Q31"/>
  <c r="V31"/>
  <c r="G32"/>
  <c r="I32"/>
  <c r="K32"/>
  <c r="M32"/>
  <c r="O32"/>
  <c r="Q32"/>
  <c r="V32"/>
  <c r="G33"/>
  <c r="I33"/>
  <c r="K33"/>
  <c r="M33"/>
  <c r="O33"/>
  <c r="Q33"/>
  <c r="V33"/>
  <c r="G34"/>
  <c r="M34" s="1"/>
  <c r="I34"/>
  <c r="K34"/>
  <c r="O34"/>
  <c r="Q34"/>
  <c r="V34"/>
  <c r="G35"/>
  <c r="M35" s="1"/>
  <c r="I35"/>
  <c r="K35"/>
  <c r="O35"/>
  <c r="Q35"/>
  <c r="V35"/>
  <c r="G36"/>
  <c r="M36" s="1"/>
  <c r="I36"/>
  <c r="K36"/>
  <c r="O36"/>
  <c r="Q36"/>
  <c r="V36"/>
  <c r="G37"/>
  <c r="M37" s="1"/>
  <c r="I37"/>
  <c r="K37"/>
  <c r="O37"/>
  <c r="Q37"/>
  <c r="V37"/>
  <c r="G38"/>
  <c r="I38"/>
  <c r="K38"/>
  <c r="M38"/>
  <c r="O38"/>
  <c r="Q38"/>
  <c r="V38"/>
  <c r="G40"/>
  <c r="I40"/>
  <c r="K40"/>
  <c r="M40"/>
  <c r="O40"/>
  <c r="O39" s="1"/>
  <c r="Q40"/>
  <c r="Q39" s="1"/>
  <c r="V40"/>
  <c r="V39" s="1"/>
  <c r="G41"/>
  <c r="I41"/>
  <c r="K41"/>
  <c r="M41"/>
  <c r="O41"/>
  <c r="Q41"/>
  <c r="V41"/>
  <c r="G42"/>
  <c r="G39" s="1"/>
  <c r="I42"/>
  <c r="K42"/>
  <c r="O42"/>
  <c r="Q42"/>
  <c r="V42"/>
  <c r="G43"/>
  <c r="M43" s="1"/>
  <c r="I43"/>
  <c r="I39" s="1"/>
  <c r="K43"/>
  <c r="O43"/>
  <c r="Q43"/>
  <c r="V43"/>
  <c r="G44"/>
  <c r="M44" s="1"/>
  <c r="I44"/>
  <c r="K44"/>
  <c r="K39" s="1"/>
  <c r="O44"/>
  <c r="Q44"/>
  <c r="V44"/>
  <c r="G45"/>
  <c r="M45" s="1"/>
  <c r="I45"/>
  <c r="K45"/>
  <c r="O45"/>
  <c r="Q45"/>
  <c r="V45"/>
  <c r="G46"/>
  <c r="I46"/>
  <c r="K46"/>
  <c r="M46"/>
  <c r="O46"/>
  <c r="Q46"/>
  <c r="V46"/>
  <c r="G47"/>
  <c r="I47"/>
  <c r="K47"/>
  <c r="M47"/>
  <c r="O47"/>
  <c r="Q47"/>
  <c r="V47"/>
  <c r="G48"/>
  <c r="I48"/>
  <c r="K48"/>
  <c r="M48"/>
  <c r="O48"/>
  <c r="Q48"/>
  <c r="V48"/>
  <c r="G49"/>
  <c r="I49"/>
  <c r="K49"/>
  <c r="M49"/>
  <c r="O49"/>
  <c r="Q49"/>
  <c r="V49"/>
  <c r="G50"/>
  <c r="M50" s="1"/>
  <c r="I50"/>
  <c r="K50"/>
  <c r="O50"/>
  <c r="Q50"/>
  <c r="V50"/>
  <c r="G51"/>
  <c r="M51" s="1"/>
  <c r="I51"/>
  <c r="K51"/>
  <c r="O51"/>
  <c r="Q51"/>
  <c r="V51"/>
  <c r="G52"/>
  <c r="M52" s="1"/>
  <c r="I52"/>
  <c r="K52"/>
  <c r="O52"/>
  <c r="Q52"/>
  <c r="V52"/>
  <c r="G53"/>
  <c r="I53"/>
  <c r="K53"/>
  <c r="M53"/>
  <c r="O53"/>
  <c r="Q53"/>
  <c r="V53"/>
  <c r="G54"/>
  <c r="I54"/>
  <c r="K54"/>
  <c r="M54"/>
  <c r="O54"/>
  <c r="Q54"/>
  <c r="V54"/>
  <c r="G55"/>
  <c r="I55"/>
  <c r="K55"/>
  <c r="M55"/>
  <c r="O55"/>
  <c r="Q55"/>
  <c r="V55"/>
  <c r="G56"/>
  <c r="I56"/>
  <c r="K56"/>
  <c r="M56"/>
  <c r="O56"/>
  <c r="Q56"/>
  <c r="V56"/>
  <c r="G57"/>
  <c r="I57"/>
  <c r="K57"/>
  <c r="M57"/>
  <c r="O57"/>
  <c r="Q57"/>
  <c r="V57"/>
  <c r="G58"/>
  <c r="M58" s="1"/>
  <c r="I58"/>
  <c r="K58"/>
  <c r="O58"/>
  <c r="Q58"/>
  <c r="V58"/>
  <c r="G59"/>
  <c r="M59" s="1"/>
  <c r="I59"/>
  <c r="K59"/>
  <c r="O59"/>
  <c r="Q59"/>
  <c r="V59"/>
  <c r="G60"/>
  <c r="M60" s="1"/>
  <c r="I60"/>
  <c r="K60"/>
  <c r="O60"/>
  <c r="Q60"/>
  <c r="V60"/>
  <c r="G61"/>
  <c r="I61"/>
  <c r="K61"/>
  <c r="M61"/>
  <c r="O61"/>
  <c r="Q61"/>
  <c r="V61"/>
  <c r="G62"/>
  <c r="I62"/>
  <c r="K62"/>
  <c r="M62"/>
  <c r="O62"/>
  <c r="Q62"/>
  <c r="V62"/>
  <c r="G64"/>
  <c r="I64"/>
  <c r="K64"/>
  <c r="M64"/>
  <c r="O64"/>
  <c r="Q64"/>
  <c r="Q63" s="1"/>
  <c r="V64"/>
  <c r="V63" s="1"/>
  <c r="G65"/>
  <c r="I65"/>
  <c r="K65"/>
  <c r="M65"/>
  <c r="O65"/>
  <c r="O63" s="1"/>
  <c r="Q65"/>
  <c r="V65"/>
  <c r="G66"/>
  <c r="G63" s="1"/>
  <c r="I66"/>
  <c r="K66"/>
  <c r="O66"/>
  <c r="Q66"/>
  <c r="V66"/>
  <c r="G67"/>
  <c r="M67" s="1"/>
  <c r="I67"/>
  <c r="I63" s="1"/>
  <c r="K67"/>
  <c r="O67"/>
  <c r="Q67"/>
  <c r="V67"/>
  <c r="G68"/>
  <c r="M68" s="1"/>
  <c r="I68"/>
  <c r="K68"/>
  <c r="K63" s="1"/>
  <c r="O68"/>
  <c r="Q68"/>
  <c r="V68"/>
  <c r="G69"/>
  <c r="I69"/>
  <c r="K69"/>
  <c r="M69"/>
  <c r="O69"/>
  <c r="Q69"/>
  <c r="V69"/>
  <c r="AE71"/>
  <c r="AF71"/>
  <c r="G19" i="14"/>
  <c r="G9"/>
  <c r="I9"/>
  <c r="I8" s="1"/>
  <c r="K9"/>
  <c r="K8" s="1"/>
  <c r="M9"/>
  <c r="O9"/>
  <c r="O8" s="1"/>
  <c r="Q9"/>
  <c r="V9"/>
  <c r="V8" s="1"/>
  <c r="G10"/>
  <c r="I10"/>
  <c r="K10"/>
  <c r="M10"/>
  <c r="O10"/>
  <c r="Q10"/>
  <c r="Q8" s="1"/>
  <c r="V10"/>
  <c r="G11"/>
  <c r="AF19" s="1"/>
  <c r="I11"/>
  <c r="K11"/>
  <c r="M11"/>
  <c r="O11"/>
  <c r="Q11"/>
  <c r="V11"/>
  <c r="G12"/>
  <c r="I12"/>
  <c r="K12"/>
  <c r="M12"/>
  <c r="O12"/>
  <c r="Q12"/>
  <c r="V12"/>
  <c r="G13"/>
  <c r="M13" s="1"/>
  <c r="I13"/>
  <c r="K13"/>
  <c r="O13"/>
  <c r="Q13"/>
  <c r="V13"/>
  <c r="G14"/>
  <c r="M14" s="1"/>
  <c r="I14"/>
  <c r="K14"/>
  <c r="O14"/>
  <c r="Q14"/>
  <c r="V14"/>
  <c r="G15"/>
  <c r="M15" s="1"/>
  <c r="I15"/>
  <c r="K15"/>
  <c r="O15"/>
  <c r="Q15"/>
  <c r="V15"/>
  <c r="G16"/>
  <c r="I16"/>
  <c r="K16"/>
  <c r="M16"/>
  <c r="O16"/>
  <c r="Q16"/>
  <c r="V16"/>
  <c r="G17"/>
  <c r="I17"/>
  <c r="K17"/>
  <c r="M17"/>
  <c r="O17"/>
  <c r="Q17"/>
  <c r="V17"/>
  <c r="AE19"/>
  <c r="G264" i="13"/>
  <c r="G9"/>
  <c r="I9"/>
  <c r="K9"/>
  <c r="K8" s="1"/>
  <c r="M9"/>
  <c r="O9"/>
  <c r="O8" s="1"/>
  <c r="Q9"/>
  <c r="Q8" s="1"/>
  <c r="V9"/>
  <c r="V8" s="1"/>
  <c r="G16"/>
  <c r="G8" s="1"/>
  <c r="I16"/>
  <c r="K16"/>
  <c r="M16"/>
  <c r="O16"/>
  <c r="Q16"/>
  <c r="V16"/>
  <c r="G22"/>
  <c r="M22" s="1"/>
  <c r="I22"/>
  <c r="I8" s="1"/>
  <c r="K22"/>
  <c r="O22"/>
  <c r="Q22"/>
  <c r="V22"/>
  <c r="G26"/>
  <c r="M26" s="1"/>
  <c r="I26"/>
  <c r="K26"/>
  <c r="O26"/>
  <c r="Q26"/>
  <c r="V26"/>
  <c r="G36"/>
  <c r="M36" s="1"/>
  <c r="I36"/>
  <c r="K36"/>
  <c r="O36"/>
  <c r="Q36"/>
  <c r="V36"/>
  <c r="G39"/>
  <c r="I39"/>
  <c r="K39"/>
  <c r="M39"/>
  <c r="O39"/>
  <c r="Q39"/>
  <c r="V39"/>
  <c r="G43"/>
  <c r="M43" s="1"/>
  <c r="I43"/>
  <c r="K43"/>
  <c r="O43"/>
  <c r="Q43"/>
  <c r="V43"/>
  <c r="G46"/>
  <c r="I46"/>
  <c r="K46"/>
  <c r="M46"/>
  <c r="O46"/>
  <c r="Q46"/>
  <c r="V46"/>
  <c r="G49"/>
  <c r="I49"/>
  <c r="K49"/>
  <c r="M49"/>
  <c r="O49"/>
  <c r="Q49"/>
  <c r="V49"/>
  <c r="G52"/>
  <c r="I52"/>
  <c r="K52"/>
  <c r="M52"/>
  <c r="O52"/>
  <c r="Q52"/>
  <c r="V52"/>
  <c r="G56"/>
  <c r="M56" s="1"/>
  <c r="I56"/>
  <c r="I55" s="1"/>
  <c r="K56"/>
  <c r="K55" s="1"/>
  <c r="O56"/>
  <c r="Q56"/>
  <c r="Q55" s="1"/>
  <c r="V56"/>
  <c r="G60"/>
  <c r="M60" s="1"/>
  <c r="I60"/>
  <c r="K60"/>
  <c r="O60"/>
  <c r="Q60"/>
  <c r="V60"/>
  <c r="V55" s="1"/>
  <c r="G64"/>
  <c r="I64"/>
  <c r="K64"/>
  <c r="M64"/>
  <c r="O64"/>
  <c r="Q64"/>
  <c r="V64"/>
  <c r="G65"/>
  <c r="M65" s="1"/>
  <c r="I65"/>
  <c r="K65"/>
  <c r="O65"/>
  <c r="O55" s="1"/>
  <c r="Q65"/>
  <c r="V65"/>
  <c r="G71"/>
  <c r="I71"/>
  <c r="K71"/>
  <c r="M71"/>
  <c r="O71"/>
  <c r="Q71"/>
  <c r="V71"/>
  <c r="G83"/>
  <c r="I83"/>
  <c r="K83"/>
  <c r="M83"/>
  <c r="O83"/>
  <c r="Q83"/>
  <c r="V83"/>
  <c r="G87"/>
  <c r="I87"/>
  <c r="K87"/>
  <c r="M87"/>
  <c r="O87"/>
  <c r="Q87"/>
  <c r="V87"/>
  <c r="G90"/>
  <c r="M90" s="1"/>
  <c r="I90"/>
  <c r="K90"/>
  <c r="O90"/>
  <c r="Q90"/>
  <c r="V90"/>
  <c r="G92"/>
  <c r="M92" s="1"/>
  <c r="I92"/>
  <c r="K92"/>
  <c r="K91" s="1"/>
  <c r="O92"/>
  <c r="Q92"/>
  <c r="V92"/>
  <c r="V91" s="1"/>
  <c r="G93"/>
  <c r="I93"/>
  <c r="K93"/>
  <c r="M93"/>
  <c r="O93"/>
  <c r="O91" s="1"/>
  <c r="Q93"/>
  <c r="V93"/>
  <c r="G94"/>
  <c r="I94"/>
  <c r="K94"/>
  <c r="M94"/>
  <c r="O94"/>
  <c r="Q94"/>
  <c r="V94"/>
  <c r="G97"/>
  <c r="I97"/>
  <c r="K97"/>
  <c r="M97"/>
  <c r="O97"/>
  <c r="Q97"/>
  <c r="Q91" s="1"/>
  <c r="V97"/>
  <c r="G98"/>
  <c r="I98"/>
  <c r="K98"/>
  <c r="M98"/>
  <c r="O98"/>
  <c r="Q98"/>
  <c r="V98"/>
  <c r="G99"/>
  <c r="I99"/>
  <c r="K99"/>
  <c r="M99"/>
  <c r="O99"/>
  <c r="Q99"/>
  <c r="V99"/>
  <c r="G102"/>
  <c r="M102" s="1"/>
  <c r="I102"/>
  <c r="K102"/>
  <c r="O102"/>
  <c r="Q102"/>
  <c r="V102"/>
  <c r="G103"/>
  <c r="M103" s="1"/>
  <c r="I103"/>
  <c r="I91" s="1"/>
  <c r="K103"/>
  <c r="O103"/>
  <c r="Q103"/>
  <c r="V103"/>
  <c r="G106"/>
  <c r="K106"/>
  <c r="G107"/>
  <c r="I107"/>
  <c r="I106" s="1"/>
  <c r="K107"/>
  <c r="M107"/>
  <c r="M106" s="1"/>
  <c r="O107"/>
  <c r="O106" s="1"/>
  <c r="Q107"/>
  <c r="V107"/>
  <c r="G110"/>
  <c r="I110"/>
  <c r="K110"/>
  <c r="M110"/>
  <c r="O110"/>
  <c r="Q110"/>
  <c r="Q106" s="1"/>
  <c r="V110"/>
  <c r="G113"/>
  <c r="I113"/>
  <c r="K113"/>
  <c r="M113"/>
  <c r="O113"/>
  <c r="Q113"/>
  <c r="V113"/>
  <c r="G114"/>
  <c r="I114"/>
  <c r="K114"/>
  <c r="M114"/>
  <c r="O114"/>
  <c r="Q114"/>
  <c r="V114"/>
  <c r="V106" s="1"/>
  <c r="G117"/>
  <c r="I117"/>
  <c r="K117"/>
  <c r="M117"/>
  <c r="O117"/>
  <c r="Q117"/>
  <c r="V117"/>
  <c r="G121"/>
  <c r="M121" s="1"/>
  <c r="I121"/>
  <c r="I120" s="1"/>
  <c r="K121"/>
  <c r="K120" s="1"/>
  <c r="O121"/>
  <c r="Q121"/>
  <c r="Q120" s="1"/>
  <c r="V121"/>
  <c r="G124"/>
  <c r="M124" s="1"/>
  <c r="I124"/>
  <c r="K124"/>
  <c r="O124"/>
  <c r="Q124"/>
  <c r="V124"/>
  <c r="G127"/>
  <c r="I127"/>
  <c r="K127"/>
  <c r="M127"/>
  <c r="O127"/>
  <c r="Q127"/>
  <c r="V127"/>
  <c r="G130"/>
  <c r="I130"/>
  <c r="K130"/>
  <c r="M130"/>
  <c r="O130"/>
  <c r="O120" s="1"/>
  <c r="Q130"/>
  <c r="V130"/>
  <c r="G133"/>
  <c r="I133"/>
  <c r="K133"/>
  <c r="M133"/>
  <c r="O133"/>
  <c r="Q133"/>
  <c r="V133"/>
  <c r="G141"/>
  <c r="I141"/>
  <c r="K141"/>
  <c r="M141"/>
  <c r="O141"/>
  <c r="Q141"/>
  <c r="V141"/>
  <c r="V120" s="1"/>
  <c r="G144"/>
  <c r="I144"/>
  <c r="K144"/>
  <c r="M144"/>
  <c r="O144"/>
  <c r="Q144"/>
  <c r="V144"/>
  <c r="G147"/>
  <c r="M147" s="1"/>
  <c r="I147"/>
  <c r="K147"/>
  <c r="O147"/>
  <c r="Q147"/>
  <c r="V147"/>
  <c r="G151"/>
  <c r="M151" s="1"/>
  <c r="I151"/>
  <c r="K151"/>
  <c r="O151"/>
  <c r="Q151"/>
  <c r="V151"/>
  <c r="G154"/>
  <c r="M154" s="1"/>
  <c r="I154"/>
  <c r="K154"/>
  <c r="O154"/>
  <c r="Q154"/>
  <c r="V154"/>
  <c r="G157"/>
  <c r="I157"/>
  <c r="K157"/>
  <c r="M157"/>
  <c r="O157"/>
  <c r="Q157"/>
  <c r="V157"/>
  <c r="G160"/>
  <c r="I160"/>
  <c r="K160"/>
  <c r="M160"/>
  <c r="O160"/>
  <c r="Q160"/>
  <c r="V160"/>
  <c r="Q161"/>
  <c r="G162"/>
  <c r="I162"/>
  <c r="K162"/>
  <c r="K161" s="1"/>
  <c r="M162"/>
  <c r="O162"/>
  <c r="O161" s="1"/>
  <c r="Q162"/>
  <c r="V162"/>
  <c r="V161" s="1"/>
  <c r="G163"/>
  <c r="G161" s="1"/>
  <c r="I163"/>
  <c r="K163"/>
  <c r="M163"/>
  <c r="O163"/>
  <c r="Q163"/>
  <c r="V163"/>
  <c r="G166"/>
  <c r="M166" s="1"/>
  <c r="M161" s="1"/>
  <c r="I166"/>
  <c r="K166"/>
  <c r="O166"/>
  <c r="Q166"/>
  <c r="V166"/>
  <c r="G169"/>
  <c r="M169" s="1"/>
  <c r="I169"/>
  <c r="I161" s="1"/>
  <c r="K169"/>
  <c r="O169"/>
  <c r="Q169"/>
  <c r="V169"/>
  <c r="G171"/>
  <c r="I171"/>
  <c r="I170" s="1"/>
  <c r="K171"/>
  <c r="M171"/>
  <c r="O171"/>
  <c r="O170" s="1"/>
  <c r="Q171"/>
  <c r="V171"/>
  <c r="G174"/>
  <c r="I174"/>
  <c r="K174"/>
  <c r="M174"/>
  <c r="O174"/>
  <c r="Q174"/>
  <c r="Q170" s="1"/>
  <c r="V174"/>
  <c r="G175"/>
  <c r="I175"/>
  <c r="K175"/>
  <c r="M175"/>
  <c r="O175"/>
  <c r="Q175"/>
  <c r="V175"/>
  <c r="V170" s="1"/>
  <c r="G182"/>
  <c r="I182"/>
  <c r="K182"/>
  <c r="M182"/>
  <c r="O182"/>
  <c r="Q182"/>
  <c r="V182"/>
  <c r="G183"/>
  <c r="M183" s="1"/>
  <c r="I183"/>
  <c r="K183"/>
  <c r="O183"/>
  <c r="Q183"/>
  <c r="V183"/>
  <c r="G186"/>
  <c r="G170" s="1"/>
  <c r="I186"/>
  <c r="K186"/>
  <c r="O186"/>
  <c r="Q186"/>
  <c r="V186"/>
  <c r="G187"/>
  <c r="M187" s="1"/>
  <c r="I187"/>
  <c r="K187"/>
  <c r="O187"/>
  <c r="Q187"/>
  <c r="V187"/>
  <c r="G192"/>
  <c r="M192" s="1"/>
  <c r="I192"/>
  <c r="K192"/>
  <c r="K170" s="1"/>
  <c r="O192"/>
  <c r="Q192"/>
  <c r="V192"/>
  <c r="G195"/>
  <c r="I195"/>
  <c r="K195"/>
  <c r="M195"/>
  <c r="O195"/>
  <c r="Q195"/>
  <c r="V195"/>
  <c r="G196"/>
  <c r="I196"/>
  <c r="K196"/>
  <c r="M196"/>
  <c r="O196"/>
  <c r="Q196"/>
  <c r="V196"/>
  <c r="G197"/>
  <c r="I197"/>
  <c r="K197"/>
  <c r="M197"/>
  <c r="O197"/>
  <c r="Q197"/>
  <c r="V197"/>
  <c r="G198"/>
  <c r="I198"/>
  <c r="K198"/>
  <c r="M198"/>
  <c r="O198"/>
  <c r="Q198"/>
  <c r="V198"/>
  <c r="G199"/>
  <c r="M199" s="1"/>
  <c r="I199"/>
  <c r="K199"/>
  <c r="O199"/>
  <c r="Q199"/>
  <c r="V199"/>
  <c r="G200"/>
  <c r="M200" s="1"/>
  <c r="I200"/>
  <c r="K200"/>
  <c r="O200"/>
  <c r="Q200"/>
  <c r="V200"/>
  <c r="G201"/>
  <c r="M201" s="1"/>
  <c r="I201"/>
  <c r="K201"/>
  <c r="O201"/>
  <c r="Q201"/>
  <c r="V201"/>
  <c r="G204"/>
  <c r="M204" s="1"/>
  <c r="I204"/>
  <c r="K204"/>
  <c r="O204"/>
  <c r="Q204"/>
  <c r="V204"/>
  <c r="G207"/>
  <c r="I207"/>
  <c r="M207"/>
  <c r="G208"/>
  <c r="I208"/>
  <c r="K208"/>
  <c r="K207" s="1"/>
  <c r="M208"/>
  <c r="O208"/>
  <c r="O207" s="1"/>
  <c r="Q208"/>
  <c r="Q207" s="1"/>
  <c r="V208"/>
  <c r="G209"/>
  <c r="I209"/>
  <c r="K209"/>
  <c r="M209"/>
  <c r="O209"/>
  <c r="Q209"/>
  <c r="V209"/>
  <c r="V207" s="1"/>
  <c r="O210"/>
  <c r="V210"/>
  <c r="G211"/>
  <c r="M211" s="1"/>
  <c r="M210" s="1"/>
  <c r="I211"/>
  <c r="K211"/>
  <c r="O211"/>
  <c r="Q211"/>
  <c r="Q210" s="1"/>
  <c r="V211"/>
  <c r="G214"/>
  <c r="M214" s="1"/>
  <c r="I214"/>
  <c r="I210" s="1"/>
  <c r="K214"/>
  <c r="O214"/>
  <c r="Q214"/>
  <c r="V214"/>
  <c r="G217"/>
  <c r="M217" s="1"/>
  <c r="I217"/>
  <c r="K217"/>
  <c r="K210" s="1"/>
  <c r="O217"/>
  <c r="Q217"/>
  <c r="V217"/>
  <c r="G218"/>
  <c r="K218"/>
  <c r="G219"/>
  <c r="I219"/>
  <c r="I218" s="1"/>
  <c r="K219"/>
  <c r="M219"/>
  <c r="O219"/>
  <c r="O218" s="1"/>
  <c r="Q219"/>
  <c r="V219"/>
  <c r="G220"/>
  <c r="I220"/>
  <c r="K220"/>
  <c r="M220"/>
  <c r="O220"/>
  <c r="Q220"/>
  <c r="Q218" s="1"/>
  <c r="V220"/>
  <c r="G221"/>
  <c r="I221"/>
  <c r="K221"/>
  <c r="M221"/>
  <c r="O221"/>
  <c r="Q221"/>
  <c r="V221"/>
  <c r="V218" s="1"/>
  <c r="G222"/>
  <c r="I222"/>
  <c r="K222"/>
  <c r="M222"/>
  <c r="O222"/>
  <c r="Q222"/>
  <c r="V222"/>
  <c r="G223"/>
  <c r="M223" s="1"/>
  <c r="I223"/>
  <c r="K223"/>
  <c r="O223"/>
  <c r="Q223"/>
  <c r="V223"/>
  <c r="G224"/>
  <c r="Q224"/>
  <c r="V224"/>
  <c r="G225"/>
  <c r="M225" s="1"/>
  <c r="M224" s="1"/>
  <c r="I225"/>
  <c r="I224" s="1"/>
  <c r="K225"/>
  <c r="K224" s="1"/>
  <c r="O225"/>
  <c r="Q225"/>
  <c r="V225"/>
  <c r="G229"/>
  <c r="M229" s="1"/>
  <c r="I229"/>
  <c r="K229"/>
  <c r="O229"/>
  <c r="Q229"/>
  <c r="V229"/>
  <c r="G233"/>
  <c r="I233"/>
  <c r="K233"/>
  <c r="M233"/>
  <c r="O233"/>
  <c r="O224" s="1"/>
  <c r="Q233"/>
  <c r="V233"/>
  <c r="O234"/>
  <c r="G235"/>
  <c r="I235"/>
  <c r="K235"/>
  <c r="M235"/>
  <c r="O235"/>
  <c r="Q235"/>
  <c r="Q234" s="1"/>
  <c r="V235"/>
  <c r="V234" s="1"/>
  <c r="G238"/>
  <c r="I238"/>
  <c r="K238"/>
  <c r="M238"/>
  <c r="O238"/>
  <c r="Q238"/>
  <c r="V238"/>
  <c r="G241"/>
  <c r="M241" s="1"/>
  <c r="I241"/>
  <c r="K241"/>
  <c r="O241"/>
  <c r="Q241"/>
  <c r="V241"/>
  <c r="G244"/>
  <c r="M244" s="1"/>
  <c r="I244"/>
  <c r="K244"/>
  <c r="O244"/>
  <c r="Q244"/>
  <c r="V244"/>
  <c r="G247"/>
  <c r="M247" s="1"/>
  <c r="I247"/>
  <c r="I234" s="1"/>
  <c r="K247"/>
  <c r="O247"/>
  <c r="Q247"/>
  <c r="V247"/>
  <c r="G248"/>
  <c r="M248" s="1"/>
  <c r="I248"/>
  <c r="K248"/>
  <c r="K234" s="1"/>
  <c r="O248"/>
  <c r="Q248"/>
  <c r="V248"/>
  <c r="G249"/>
  <c r="I249"/>
  <c r="M249"/>
  <c r="G250"/>
  <c r="I250"/>
  <c r="K250"/>
  <c r="K249" s="1"/>
  <c r="M250"/>
  <c r="O250"/>
  <c r="O249" s="1"/>
  <c r="Q250"/>
  <c r="Q249" s="1"/>
  <c r="V250"/>
  <c r="G251"/>
  <c r="I251"/>
  <c r="K251"/>
  <c r="M251"/>
  <c r="O251"/>
  <c r="Q251"/>
  <c r="V251"/>
  <c r="V249" s="1"/>
  <c r="O252"/>
  <c r="V252"/>
  <c r="G253"/>
  <c r="M253" s="1"/>
  <c r="I253"/>
  <c r="K253"/>
  <c r="O253"/>
  <c r="Q253"/>
  <c r="Q252" s="1"/>
  <c r="V253"/>
  <c r="G254"/>
  <c r="M254" s="1"/>
  <c r="I254"/>
  <c r="I252" s="1"/>
  <c r="K254"/>
  <c r="O254"/>
  <c r="Q254"/>
  <c r="V254"/>
  <c r="G255"/>
  <c r="M255" s="1"/>
  <c r="I255"/>
  <c r="K255"/>
  <c r="K252" s="1"/>
  <c r="O255"/>
  <c r="Q255"/>
  <c r="V255"/>
  <c r="G256"/>
  <c r="M256" s="1"/>
  <c r="I256"/>
  <c r="K256"/>
  <c r="O256"/>
  <c r="Q256"/>
  <c r="V256"/>
  <c r="G257"/>
  <c r="I257"/>
  <c r="M257"/>
  <c r="V257"/>
  <c r="G258"/>
  <c r="I258"/>
  <c r="K258"/>
  <c r="K257" s="1"/>
  <c r="M258"/>
  <c r="O258"/>
  <c r="O257" s="1"/>
  <c r="Q258"/>
  <c r="Q257" s="1"/>
  <c r="V258"/>
  <c r="G259"/>
  <c r="I259"/>
  <c r="K259"/>
  <c r="M259"/>
  <c r="Q259"/>
  <c r="G260"/>
  <c r="I260"/>
  <c r="K260"/>
  <c r="M260"/>
  <c r="O260"/>
  <c r="O259" s="1"/>
  <c r="Q260"/>
  <c r="V260"/>
  <c r="V259" s="1"/>
  <c r="K261"/>
  <c r="O261"/>
  <c r="Q261"/>
  <c r="G262"/>
  <c r="M262" s="1"/>
  <c r="M261" s="1"/>
  <c r="I262"/>
  <c r="I261" s="1"/>
  <c r="K262"/>
  <c r="O262"/>
  <c r="Q262"/>
  <c r="V262"/>
  <c r="V261" s="1"/>
  <c r="AE264"/>
  <c r="AF264"/>
  <c r="G90" i="12"/>
  <c r="G8"/>
  <c r="I8"/>
  <c r="G9"/>
  <c r="I9"/>
  <c r="K9"/>
  <c r="K8" s="1"/>
  <c r="M9"/>
  <c r="M8" s="1"/>
  <c r="O9"/>
  <c r="O8" s="1"/>
  <c r="Q9"/>
  <c r="Q8" s="1"/>
  <c r="V9"/>
  <c r="V8" s="1"/>
  <c r="G13"/>
  <c r="M13" s="1"/>
  <c r="I13"/>
  <c r="I12" s="1"/>
  <c r="K13"/>
  <c r="O13"/>
  <c r="O12" s="1"/>
  <c r="Q13"/>
  <c r="V13"/>
  <c r="V12" s="1"/>
  <c r="G16"/>
  <c r="M16" s="1"/>
  <c r="I16"/>
  <c r="K16"/>
  <c r="K12" s="1"/>
  <c r="O16"/>
  <c r="Q16"/>
  <c r="Q12" s="1"/>
  <c r="V16"/>
  <c r="G20"/>
  <c r="I20"/>
  <c r="K20"/>
  <c r="M20"/>
  <c r="O20"/>
  <c r="Q20"/>
  <c r="V20"/>
  <c r="G23"/>
  <c r="I23"/>
  <c r="K23"/>
  <c r="M23"/>
  <c r="O23"/>
  <c r="Q23"/>
  <c r="V23"/>
  <c r="G28"/>
  <c r="M28" s="1"/>
  <c r="I28"/>
  <c r="K28"/>
  <c r="O28"/>
  <c r="Q28"/>
  <c r="V28"/>
  <c r="G31"/>
  <c r="I31"/>
  <c r="K31"/>
  <c r="M31"/>
  <c r="O31"/>
  <c r="Q31"/>
  <c r="V31"/>
  <c r="G34"/>
  <c r="I34"/>
  <c r="K34"/>
  <c r="M34"/>
  <c r="O34"/>
  <c r="Q34"/>
  <c r="V34"/>
  <c r="G37"/>
  <c r="M37" s="1"/>
  <c r="I37"/>
  <c r="K37"/>
  <c r="O37"/>
  <c r="Q37"/>
  <c r="V37"/>
  <c r="G40"/>
  <c r="I40"/>
  <c r="G41"/>
  <c r="M41" s="1"/>
  <c r="I41"/>
  <c r="K41"/>
  <c r="K40" s="1"/>
  <c r="O41"/>
  <c r="Q41"/>
  <c r="Q40" s="1"/>
  <c r="V41"/>
  <c r="V40" s="1"/>
  <c r="G42"/>
  <c r="I42"/>
  <c r="K42"/>
  <c r="M42"/>
  <c r="O42"/>
  <c r="Q42"/>
  <c r="V42"/>
  <c r="G43"/>
  <c r="I43"/>
  <c r="K43"/>
  <c r="M43"/>
  <c r="O43"/>
  <c r="O40" s="1"/>
  <c r="Q43"/>
  <c r="V43"/>
  <c r="G46"/>
  <c r="M46" s="1"/>
  <c r="I46"/>
  <c r="K46"/>
  <c r="O46"/>
  <c r="Q46"/>
  <c r="V46"/>
  <c r="G49"/>
  <c r="I49"/>
  <c r="K49"/>
  <c r="M49"/>
  <c r="O49"/>
  <c r="Q49"/>
  <c r="V49"/>
  <c r="K52"/>
  <c r="V52"/>
  <c r="G53"/>
  <c r="M53" s="1"/>
  <c r="M52" s="1"/>
  <c r="I53"/>
  <c r="K53"/>
  <c r="O53"/>
  <c r="O52" s="1"/>
  <c r="Q53"/>
  <c r="Q52" s="1"/>
  <c r="V53"/>
  <c r="G54"/>
  <c r="M54" s="1"/>
  <c r="I54"/>
  <c r="I52" s="1"/>
  <c r="K54"/>
  <c r="O54"/>
  <c r="Q54"/>
  <c r="V54"/>
  <c r="K55"/>
  <c r="G56"/>
  <c r="I56"/>
  <c r="I55" s="1"/>
  <c r="K56"/>
  <c r="M56"/>
  <c r="O56"/>
  <c r="Q56"/>
  <c r="V56"/>
  <c r="V55" s="1"/>
  <c r="G59"/>
  <c r="I59"/>
  <c r="K59"/>
  <c r="M59"/>
  <c r="O59"/>
  <c r="O55" s="1"/>
  <c r="Q59"/>
  <c r="V59"/>
  <c r="G62"/>
  <c r="I62"/>
  <c r="K62"/>
  <c r="M62"/>
  <c r="O62"/>
  <c r="Q62"/>
  <c r="Q55" s="1"/>
  <c r="V62"/>
  <c r="G66"/>
  <c r="I66"/>
  <c r="K66"/>
  <c r="M66"/>
  <c r="O66"/>
  <c r="Q66"/>
  <c r="V66"/>
  <c r="G67"/>
  <c r="I67"/>
  <c r="K67"/>
  <c r="M67"/>
  <c r="O67"/>
  <c r="Q67"/>
  <c r="V67"/>
  <c r="G68"/>
  <c r="G55" s="1"/>
  <c r="I68"/>
  <c r="K68"/>
  <c r="O68"/>
  <c r="Q68"/>
  <c r="V68"/>
  <c r="G71"/>
  <c r="M71" s="1"/>
  <c r="I71"/>
  <c r="K71"/>
  <c r="O71"/>
  <c r="Q71"/>
  <c r="V71"/>
  <c r="G74"/>
  <c r="I74"/>
  <c r="K74"/>
  <c r="O74"/>
  <c r="Q74"/>
  <c r="G75"/>
  <c r="I75"/>
  <c r="K75"/>
  <c r="M75"/>
  <c r="M74" s="1"/>
  <c r="O75"/>
  <c r="Q75"/>
  <c r="V75"/>
  <c r="V74" s="1"/>
  <c r="G76"/>
  <c r="K76"/>
  <c r="O76"/>
  <c r="V76"/>
  <c r="G77"/>
  <c r="I77"/>
  <c r="I76" s="1"/>
  <c r="K77"/>
  <c r="M77"/>
  <c r="M76" s="1"/>
  <c r="O77"/>
  <c r="Q77"/>
  <c r="Q76" s="1"/>
  <c r="V77"/>
  <c r="O78"/>
  <c r="V78"/>
  <c r="G79"/>
  <c r="I79"/>
  <c r="K79"/>
  <c r="M79"/>
  <c r="O79"/>
  <c r="Q79"/>
  <c r="Q78" s="1"/>
  <c r="V79"/>
  <c r="G80"/>
  <c r="M80" s="1"/>
  <c r="I80"/>
  <c r="K80"/>
  <c r="O80"/>
  <c r="Q80"/>
  <c r="V80"/>
  <c r="G81"/>
  <c r="M81" s="1"/>
  <c r="I81"/>
  <c r="I78" s="1"/>
  <c r="K81"/>
  <c r="O81"/>
  <c r="Q81"/>
  <c r="V81"/>
  <c r="G82"/>
  <c r="M82" s="1"/>
  <c r="I82"/>
  <c r="K82"/>
  <c r="K78" s="1"/>
  <c r="O82"/>
  <c r="Q82"/>
  <c r="V82"/>
  <c r="G83"/>
  <c r="I83"/>
  <c r="K83"/>
  <c r="M83"/>
  <c r="Q83"/>
  <c r="V83"/>
  <c r="G84"/>
  <c r="I84"/>
  <c r="K84"/>
  <c r="M84"/>
  <c r="O84"/>
  <c r="O83" s="1"/>
  <c r="Q84"/>
  <c r="V84"/>
  <c r="G85"/>
  <c r="I85"/>
  <c r="K85"/>
  <c r="M85"/>
  <c r="O85"/>
  <c r="Q85"/>
  <c r="G86"/>
  <c r="I86"/>
  <c r="K86"/>
  <c r="M86"/>
  <c r="O86"/>
  <c r="Q86"/>
  <c r="V86"/>
  <c r="V85" s="1"/>
  <c r="I87"/>
  <c r="K87"/>
  <c r="O87"/>
  <c r="Q87"/>
  <c r="V87"/>
  <c r="G88"/>
  <c r="M88" s="1"/>
  <c r="M87" s="1"/>
  <c r="I88"/>
  <c r="K88"/>
  <c r="O88"/>
  <c r="Q88"/>
  <c r="V88"/>
  <c r="AE90"/>
  <c r="AF90"/>
  <c r="I20" i="1"/>
  <c r="I19"/>
  <c r="I18"/>
  <c r="F47"/>
  <c r="G23" s="1"/>
  <c r="H46"/>
  <c r="I46" s="1"/>
  <c r="H44"/>
  <c r="I44" s="1"/>
  <c r="H43"/>
  <c r="I43" s="1"/>
  <c r="H41"/>
  <c r="I41" s="1"/>
  <c r="H40"/>
  <c r="I40" s="1"/>
  <c r="J28"/>
  <c r="J26"/>
  <c r="G38"/>
  <c r="F38"/>
  <c r="J23"/>
  <c r="J24"/>
  <c r="J25"/>
  <c r="J27"/>
  <c r="E24"/>
  <c r="E26"/>
  <c r="I16" l="1"/>
  <c r="I21" s="1"/>
  <c r="I86"/>
  <c r="J66" s="1"/>
  <c r="H42"/>
  <c r="I42" s="1"/>
  <c r="G47"/>
  <c r="G25" s="1"/>
  <c r="A25" s="1"/>
  <c r="A23"/>
  <c r="M27" i="17"/>
  <c r="M69"/>
  <c r="M60"/>
  <c r="G27"/>
  <c r="G60"/>
  <c r="G69"/>
  <c r="M97"/>
  <c r="M95" s="1"/>
  <c r="M25"/>
  <c r="M24" s="1"/>
  <c r="M17"/>
  <c r="M14" s="1"/>
  <c r="M9"/>
  <c r="M8" s="1"/>
  <c r="M50" i="16"/>
  <c r="M49" s="1"/>
  <c r="M37"/>
  <c r="M34" s="1"/>
  <c r="G34"/>
  <c r="M29"/>
  <c r="M21" s="1"/>
  <c r="M10"/>
  <c r="M8" s="1"/>
  <c r="M66" i="15"/>
  <c r="M63" s="1"/>
  <c r="M42"/>
  <c r="M39" s="1"/>
  <c r="M10"/>
  <c r="M8" s="1"/>
  <c r="M8" i="14"/>
  <c r="G8"/>
  <c r="M120" i="13"/>
  <c r="M91"/>
  <c r="M234"/>
  <c r="M170"/>
  <c r="M218"/>
  <c r="M252"/>
  <c r="M8"/>
  <c r="M55"/>
  <c r="M186"/>
  <c r="G252"/>
  <c r="G210"/>
  <c r="G261"/>
  <c r="G120"/>
  <c r="G55"/>
  <c r="G91"/>
  <c r="G234"/>
  <c r="M12" i="12"/>
  <c r="M40"/>
  <c r="M78"/>
  <c r="M68"/>
  <c r="M55" s="1"/>
  <c r="G78"/>
  <c r="G87"/>
  <c r="G52"/>
  <c r="G12"/>
  <c r="I39" i="1"/>
  <c r="I47" s="1"/>
  <c r="J62" l="1"/>
  <c r="J58"/>
  <c r="J67"/>
  <c r="J84"/>
  <c r="J80"/>
  <c r="J63"/>
  <c r="J59"/>
  <c r="J75"/>
  <c r="J76"/>
  <c r="J55"/>
  <c r="J71"/>
  <c r="J81"/>
  <c r="J72"/>
  <c r="J78"/>
  <c r="J85"/>
  <c r="J54"/>
  <c r="J68"/>
  <c r="J83"/>
  <c r="J73"/>
  <c r="J77"/>
  <c r="J64"/>
  <c r="J70"/>
  <c r="J69"/>
  <c r="J82"/>
  <c r="J60"/>
  <c r="J79"/>
  <c r="J65"/>
  <c r="J74"/>
  <c r="J56"/>
  <c r="J57"/>
  <c r="J61"/>
  <c r="A26"/>
  <c r="G26"/>
  <c r="G28"/>
  <c r="G24"/>
  <c r="A24"/>
  <c r="J43"/>
  <c r="J40"/>
  <c r="J45"/>
  <c r="J42"/>
  <c r="J39"/>
  <c r="J47" s="1"/>
  <c r="J44"/>
  <c r="J41"/>
  <c r="J46"/>
  <c r="J86" l="1"/>
  <c r="A27"/>
  <c r="A29" s="1"/>
  <c r="G29" l="1"/>
  <c r="G27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Jan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<sst xmlns="http://schemas.openxmlformats.org/spreadsheetml/2006/main" count="3462" uniqueCount="1013">
  <si>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</si>
  <si>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</si>
  <si>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</si>
  <si>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</si>
  <si>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</si>
  <si>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</si>
  <si>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</si>
  <si>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</si>
  <si>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</si>
  <si>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</si>
  <si>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</si>
  <si>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</si>
  <si>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</si>
  <si>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</si>
  <si>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</si>
  <si>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</si>
  <si>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</si>
  <si>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</si>
  <si>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</si>
  <si>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</si>
  <si>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</si>
  <si>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</si>
  <si>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</si>
  <si>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</si>
  <si>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</si>
  <si>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</si>
  <si>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</si>
  <si>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</si>
  <si>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</si>
  <si>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</si>
  <si>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</si>
  <si>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</si>
  <si>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</si>
  <si>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</si>
  <si>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</si>
  <si>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</si>
  <si>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</si>
  <si>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</si>
  <si>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</si>
  <si>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</si>
  <si>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</si>
  <si>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</si>
  <si>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</si>
  <si>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001</t>
  </si>
  <si>
    <t>Sadové úpravy na park a dětské hřiště v Hraběticích</t>
  </si>
  <si>
    <t>Stavba</t>
  </si>
  <si>
    <t>002</t>
  </si>
  <si>
    <t>Dětské hřiště</t>
  </si>
  <si>
    <t>Bourací práce</t>
  </si>
  <si>
    <t>Stavební práce</t>
  </si>
  <si>
    <t>003</t>
  </si>
  <si>
    <t>Vybavení dětského hřiště</t>
  </si>
  <si>
    <t>004</t>
  </si>
  <si>
    <t>Elektrické rozvody</t>
  </si>
  <si>
    <t>005</t>
  </si>
  <si>
    <t>Zdravotně technické instalace</t>
  </si>
  <si>
    <t>006</t>
  </si>
  <si>
    <t>Sadové úpravy, zavlažování</t>
  </si>
  <si>
    <t>Celkem za stavbu</t>
  </si>
  <si>
    <t>CZK</t>
  </si>
  <si>
    <t>Rekapitulace dílů</t>
  </si>
  <si>
    <t>Typ dílu</t>
  </si>
  <si>
    <t>1</t>
  </si>
  <si>
    <t>Zemní práce</t>
  </si>
  <si>
    <t>11</t>
  </si>
  <si>
    <t>Zemní práce - přípravné a přidružené práce</t>
  </si>
  <si>
    <t>16</t>
  </si>
  <si>
    <t>Zemní práce -ohumusování</t>
  </si>
  <si>
    <t>18</t>
  </si>
  <si>
    <t>Sadové úpravy - příprava půdy</t>
  </si>
  <si>
    <t>18-1</t>
  </si>
  <si>
    <t>Výsadba rostlin</t>
  </si>
  <si>
    <t>18-2</t>
  </si>
  <si>
    <t>Založení trávníků</t>
  </si>
  <si>
    <t>2</t>
  </si>
  <si>
    <t>Zakládání</t>
  </si>
  <si>
    <t>21-M</t>
  </si>
  <si>
    <t>Elektromontáže</t>
  </si>
  <si>
    <t>3</t>
  </si>
  <si>
    <t>Svislé a kompletní konstrukce</t>
  </si>
  <si>
    <t>4</t>
  </si>
  <si>
    <t>Vodorovné konstrukce</t>
  </si>
  <si>
    <t>5</t>
  </si>
  <si>
    <t>Komunikace pozemní</t>
  </si>
  <si>
    <t>6</t>
  </si>
  <si>
    <t>Úpravy povrchů, podlahy a osazování výplní</t>
  </si>
  <si>
    <t>9</t>
  </si>
  <si>
    <t>Ostatní konstrukce a práce, bourání</t>
  </si>
  <si>
    <t>997</t>
  </si>
  <si>
    <t>Přesun sutě</t>
  </si>
  <si>
    <t>998</t>
  </si>
  <si>
    <t>Přesun hmot</t>
  </si>
  <si>
    <t>N00</t>
  </si>
  <si>
    <t>N01</t>
  </si>
  <si>
    <t>Nepojmenovaný díl</t>
  </si>
  <si>
    <t>N02</t>
  </si>
  <si>
    <t>Automatická závlaha - rozvody,podmok</t>
  </si>
  <si>
    <t>OST</t>
  </si>
  <si>
    <t>Ostatní</t>
  </si>
  <si>
    <t>VRN1</t>
  </si>
  <si>
    <t>Průzkumné, geodetické a projektové práce</t>
  </si>
  <si>
    <t>VRN2</t>
  </si>
  <si>
    <t>Příprava staveniště</t>
  </si>
  <si>
    <t>VRN3</t>
  </si>
  <si>
    <t>Zařízení staveniště</t>
  </si>
  <si>
    <t>VRN6</t>
  </si>
  <si>
    <t>Územní vlivy</t>
  </si>
  <si>
    <t>VRN7</t>
  </si>
  <si>
    <t>Provozní vlivy</t>
  </si>
  <si>
    <t>VRN9</t>
  </si>
  <si>
    <t>711</t>
  </si>
  <si>
    <t>Izolace proti vodě, vlhkosti a plynům</t>
  </si>
  <si>
    <t>721</t>
  </si>
  <si>
    <t>Zdravotechnika - vnitřní kanalizace</t>
  </si>
  <si>
    <t>722</t>
  </si>
  <si>
    <t>Zdravotechnika - vnitřní vodovod</t>
  </si>
  <si>
    <t>740</t>
  </si>
  <si>
    <t>764</t>
  </si>
  <si>
    <t>Konstrukce klempířské</t>
  </si>
  <si>
    <t>767</t>
  </si>
  <si>
    <t>Konstrukce zámečnické</t>
  </si>
  <si>
    <t>783</t>
  </si>
  <si>
    <t>Dokončovací práce - nátěry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</si>
  <si>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</si>
  <si>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</si>
  <si>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</si>
  <si>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</si>
  <si>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</si>
  <si>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</si>
  <si>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</si>
  <si>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</si>
  <si>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</si>
  <si>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</si>
  <si>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</si>
  <si>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</si>
  <si>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</si>
  <si>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</si>
  <si>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</si>
  <si>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</si>
  <si>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</si>
  <si>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</si>
  <si>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</si>
  <si>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</si>
  <si>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</si>
  <si>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</si>
  <si>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</si>
  <si>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</si>
  <si>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</si>
  <si>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</si>
  <si>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</si>
  <si>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</si>
  <si>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</si>
  <si>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</t>
  </si>
  <si>
    <t>Rozebrání dlažeb z betonových nebo kamenných dlaždic komunikací pro pěší ručně</t>
  </si>
  <si>
    <t>m2</t>
  </si>
  <si>
    <t>RTS 20/ II</t>
  </si>
  <si>
    <t>Indiv</t>
  </si>
  <si>
    <t>Práce</t>
  </si>
  <si>
    <t>POL1_1</t>
  </si>
  <si>
    <t xml:space="preserve">7,1*10,7+1*7 : </t>
  </si>
  <si>
    <t>VV</t>
  </si>
  <si>
    <t>82,97</t>
  </si>
  <si>
    <t>949101111</t>
  </si>
  <si>
    <t>Lešení pomocné pro objekty pozemních staveb s lešeňovou podlahou v do 1,9 m zatížení do 150 kg/m2</t>
  </si>
  <si>
    <t>Vlastní</t>
  </si>
  <si>
    <t xml:space="preserve">7,5*6,65 : </t>
  </si>
  <si>
    <t>49,875</t>
  </si>
  <si>
    <t>961044111</t>
  </si>
  <si>
    <t>Bourání základů z betonu prostého</t>
  </si>
  <si>
    <t>m3</t>
  </si>
  <si>
    <t xml:space="preserve">"pod zdí"(14,52+6,985-0,545)*0,5*0,6 : </t>
  </si>
  <si>
    <t xml:space="preserve">"patky"0,3*0,3*0,5*6 : </t>
  </si>
  <si>
    <t>6,558</t>
  </si>
  <si>
    <t>962031133</t>
  </si>
  <si>
    <t>Bourání příček z cihel pálených na MVC tl do 150 mm</t>
  </si>
  <si>
    <t>RTS 17/ I</t>
  </si>
  <si>
    <t xml:space="preserve">(0,995+2,425)*2,33 : </t>
  </si>
  <si>
    <t>7,969</t>
  </si>
  <si>
    <t>962032231</t>
  </si>
  <si>
    <t>Bourání zdiva z cihel pálených nebo vápenopískových na MV nebo MVC přes 1 m3</t>
  </si>
  <si>
    <t xml:space="preserve">(2,88+2,355+2,82)*2,33*0,3 : </t>
  </si>
  <si>
    <t xml:space="preserve">(0,97+2,15)*2,33*0,2 : </t>
  </si>
  <si>
    <t xml:space="preserve">(2,34-0,33)*2,33*0,2 : </t>
  </si>
  <si>
    <t>8,021</t>
  </si>
  <si>
    <t>962032314</t>
  </si>
  <si>
    <t>Bourání pilířů cihelných z dutých nebo plných cihel pálených i nepálených na jakoukoli maltu</t>
  </si>
  <si>
    <t xml:space="preserve">(0,55*0,52+0,5*0,485+0,5*0,485+0,5*0,485+0,52*0,6+0,52*0,5+0,33*0,36+0,445*0,535+0,5*0,555)*2,33 : </t>
  </si>
  <si>
    <t>5,172</t>
  </si>
  <si>
    <t>962071711</t>
  </si>
  <si>
    <t>Bourání kovových, litinových nebo nýtovaných sloupů</t>
  </si>
  <si>
    <t>t</t>
  </si>
  <si>
    <t xml:space="preserve">"odhad množství"(3,56*2*10,4+3,1*2*10,4+2,5*2*10,4)/1000 : </t>
  </si>
  <si>
    <t>0,191</t>
  </si>
  <si>
    <t>963031432</t>
  </si>
  <si>
    <t>Bourání cihelných kleneb na MV nebo MVC tl do 150 mm</t>
  </si>
  <si>
    <t xml:space="preserve">"zákrytová deska"(14,52+6,985)*0,78 : </t>
  </si>
  <si>
    <t>16,774</t>
  </si>
  <si>
    <t>975074111</t>
  </si>
  <si>
    <t>Jednostranné podchycení střešních vazníků v přes 3,5 m pro zatížení do 1000 kg/m</t>
  </si>
  <si>
    <t>m</t>
  </si>
  <si>
    <t xml:space="preserve">7,685 : </t>
  </si>
  <si>
    <t>7,685</t>
  </si>
  <si>
    <t>997013111</t>
  </si>
  <si>
    <t>Vnitrostaveništní doprava suti a vybouraných hmot pro budovy v do 6 m s použitím mechanizace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</si>
  <si>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</si>
  <si>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</si>
  <si>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</si>
  <si>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</si>
  <si>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 xml:space="preserve">66,395*15 'Přepočtené koeficientem množství : </t>
  </si>
  <si>
    <t>995,925</t>
  </si>
  <si>
    <t>997013601</t>
  </si>
  <si>
    <t>Poplatek za uložení na skládce (skládkovné) stavebního odpadu betonového kód odpadu 17 01 01</t>
  </si>
  <si>
    <t xml:space="preserve">34,273 : </t>
  </si>
  <si>
    <t>34,273</t>
  </si>
  <si>
    <t>997013603</t>
  </si>
  <si>
    <t>Poplatek za uložení na skládce (skládkovné) stavebního odpadu cihelného kód odpadu 17 01 02</t>
  </si>
  <si>
    <t xml:space="preserve">2,08+14,438+9,31+4,68 : </t>
  </si>
  <si>
    <t>30,508</t>
  </si>
  <si>
    <t>764004801</t>
  </si>
  <si>
    <t>Demontáž podokapního žlabu do suti</t>
  </si>
  <si>
    <t>POL1_7</t>
  </si>
  <si>
    <t>764004861</t>
  </si>
  <si>
    <t>Demontáž svodu do suti</t>
  </si>
  <si>
    <t>767392802</t>
  </si>
  <si>
    <t>Demontáž krytin střech z plechů šroubovaných do suti</t>
  </si>
  <si>
    <t xml:space="preserve">84,535-32,392 : </t>
  </si>
  <si>
    <t>52,143</t>
  </si>
  <si>
    <t>767392812</t>
  </si>
  <si>
    <t>Demontáž krytin střech z plechů šroubovaných k dalšímu použití</t>
  </si>
  <si>
    <t xml:space="preserve">32,392 : </t>
  </si>
  <si>
    <t>32,392</t>
  </si>
  <si>
    <t>767415812</t>
  </si>
  <si>
    <t>Demontáž vnějšího obkladu skládaného pláště tvarovaným plechem budov v do 6 m šroubováním</t>
  </si>
  <si>
    <t xml:space="preserve">(2,515+2,475)*2,865 : </t>
  </si>
  <si>
    <t xml:space="preserve">(4,115*3,18)-(0,8*1,97) : </t>
  </si>
  <si>
    <t>25,806</t>
  </si>
  <si>
    <t>767641800</t>
  </si>
  <si>
    <t>Demontáž zárubní dveří odřezáním plochy do 2,5 m2</t>
  </si>
  <si>
    <t>kus</t>
  </si>
  <si>
    <t>767691822</t>
  </si>
  <si>
    <t>Vyvěšení nebo zavěšení kovových křídel dveří do 2 m2</t>
  </si>
  <si>
    <t>767996702</t>
  </si>
  <si>
    <t>Demontáž atypických zámečnických konstrukcí řezáním hmotnosti jednotlivých dílů do 100 kg</t>
  </si>
  <si>
    <t>kg</t>
  </si>
  <si>
    <t xml:space="preserve">"zkrácení pozednic a ostatních trubek"133+203 : </t>
  </si>
  <si>
    <t>336</t>
  </si>
  <si>
    <t>767996802</t>
  </si>
  <si>
    <t>Demontáž atypických zámečnických konstrukcí rozebráním hmotnosti jednotlivých dílů do 100 kg</t>
  </si>
  <si>
    <t xml:space="preserve">"krokve"160 : </t>
  </si>
  <si>
    <t>160</t>
  </si>
  <si>
    <t>013324000</t>
  </si>
  <si>
    <t>Nabídkový rozpočet</t>
  </si>
  <si>
    <t>Kč</t>
  </si>
  <si>
    <t>023103000</t>
  </si>
  <si>
    <t>Vyklizení objektů</t>
  </si>
  <si>
    <t>soub</t>
  </si>
  <si>
    <t>005121 R</t>
  </si>
  <si>
    <t>VRN</t>
  </si>
  <si>
    <t>POL99_8</t>
  </si>
  <si>
    <t>034103000</t>
  </si>
  <si>
    <t>Oplocení staveniště</t>
  </si>
  <si>
    <t>034303000</t>
  </si>
  <si>
    <t>Dopravní značení na staveništi</t>
  </si>
  <si>
    <t>039203000</t>
  </si>
  <si>
    <t>Úprava a uklid terénu staveniště</t>
  </si>
  <si>
    <t>005123 R</t>
  </si>
  <si>
    <t>005122 R</t>
  </si>
  <si>
    <t>090001000</t>
  </si>
  <si>
    <t>SUM</t>
  </si>
  <si>
    <t>Poznámky uchazeče k zadání</t>
  </si>
  <si>
    <t>POPUZIV</t>
  </si>
  <si>
    <t>END</t>
  </si>
  <si>
    <t>121151116</t>
  </si>
  <si>
    <t>Sejmutí ornice plochy do 500 m2 tl vrstvy do 400 mm strojně</t>
  </si>
  <si>
    <t xml:space="preserve">"S1"(14,29+2+16,25)*2 : </t>
  </si>
  <si>
    <t xml:space="preserve">"S2"10,39*14,687+0,5*8,7+1,2*0,5 : </t>
  </si>
  <si>
    <t xml:space="preserve">"S4"(8,7+9,76)/2*6,2 : </t>
  </si>
  <si>
    <t xml:space="preserve">"S5"(11,315+7,608+6,645+11,77+6,82-1,2)*0,5 : </t>
  </si>
  <si>
    <t xml:space="preserve">"S6"(6,42+6,2+9,76+0,5)*0,5 : </t>
  </si>
  <si>
    <t>312,773</t>
  </si>
  <si>
    <t>122251102</t>
  </si>
  <si>
    <t>Odkopávky a prokopávky nezapažené v hornině třídy těžitelnosti I, skupiny 3 objem do 50 m3 strojně</t>
  </si>
  <si>
    <t xml:space="preserve">odkop zeminy : </t>
  </si>
  <si>
    <t xml:space="preserve">"S1"65,08*0,18 : </t>
  </si>
  <si>
    <t xml:space="preserve">"S4"54,226*0,15 : </t>
  </si>
  <si>
    <t xml:space="preserve">"S6"11,44*0,1 : </t>
  </si>
  <si>
    <t>20,992</t>
  </si>
  <si>
    <t>122351101</t>
  </si>
  <si>
    <t>Odkopávky a prokopávky nezapažené v hornině třídy těžitelnosti II, skupiny 4 objem do 20 m3 strojně</t>
  </si>
  <si>
    <t xml:space="preserve">pod dlážděnou plochu : </t>
  </si>
  <si>
    <t xml:space="preserve">58,393*0,2 : </t>
  </si>
  <si>
    <t>11,679</t>
  </si>
  <si>
    <t>131213101</t>
  </si>
  <si>
    <t>Hloubení jam v soudržných horninách třídy těžitelnosti I, skupiny 3 ručně</t>
  </si>
  <si>
    <t xml:space="preserve">hřiště : </t>
  </si>
  <si>
    <t xml:space="preserve">0,7*0,4*0,435*4+0,4*0,4*0,435*4+0,4*0,6*0,585*2 : </t>
  </si>
  <si>
    <t xml:space="preserve">0,65*0,3*0,2*8+0,7*0,65*0,2*1+0,6*0,6*0,2*1 : </t>
  </si>
  <si>
    <t xml:space="preserve">"kruhový"0,04*3 : </t>
  </si>
  <si>
    <t xml:space="preserve">0,3*0,3*0,63*1+0,6*0,3*0,385*1+0,3*0,3*0,385*1+0,6*0,6*0,3*2+0,45*0,45*0,7*2 : </t>
  </si>
  <si>
    <t xml:space="preserve">"plot - sloupky kruhové"0,0283*8 : </t>
  </si>
  <si>
    <t xml:space="preserve">dvůr : </t>
  </si>
  <si>
    <t xml:space="preserve">0,3*0,3*0,9*3 : </t>
  </si>
  <si>
    <t>2,77</t>
  </si>
  <si>
    <t>132212111</t>
  </si>
  <si>
    <t>Hloubení rýh š do 800 mm v soudržných horninách třídy těžitelnosti I, skupiny 3 ručně</t>
  </si>
  <si>
    <t xml:space="preserve">(11,544+6,785+3,965)*0,5*1,1 : </t>
  </si>
  <si>
    <t>12,262</t>
  </si>
  <si>
    <t>162351104</t>
  </si>
  <si>
    <t>Vodorovné přemístění do 1000 m výkopku/sypaniny z horniny třídy těžitelnosti I, skupiny 1 až 3</t>
  </si>
  <si>
    <t xml:space="preserve">312,773*0,3 : </t>
  </si>
  <si>
    <t xml:space="preserve">20,992+11,679+2,77+12,262-2,096 : </t>
  </si>
  <si>
    <t>139,439</t>
  </si>
  <si>
    <t>167151111</t>
  </si>
  <si>
    <t>Nakládání výkopku z hornin třídy těžitelnosti I, skupiny 1 až 3 přes 100 m3</t>
  </si>
  <si>
    <t xml:space="preserve">139,439 : </t>
  </si>
  <si>
    <t>171152501</t>
  </si>
  <si>
    <t>Zhutnění podloží z hornin soudržných nebo nesoudržných pod násypy</t>
  </si>
  <si>
    <t xml:space="preserve">47,587+17,493+155,003+21,479+11,44+57,226+58,393 : </t>
  </si>
  <si>
    <t>368,621</t>
  </si>
  <si>
    <t>171251201</t>
  </si>
  <si>
    <t>Uložení sypaniny na skládky nebo meziskládky</t>
  </si>
  <si>
    <t>174111101</t>
  </si>
  <si>
    <t>Zásyp jam, šachet rýh nebo kolem objektů sypaninou se zhutněním ručně</t>
  </si>
  <si>
    <t xml:space="preserve">"zásyp starých základů"20,96*0,5*0,2 : </t>
  </si>
  <si>
    <t>2,096</t>
  </si>
  <si>
    <t>274313611</t>
  </si>
  <si>
    <t>Základové pásy z betonu tř. C 16/20</t>
  </si>
  <si>
    <t xml:space="preserve">-0,025 : </t>
  </si>
  <si>
    <t>12,237</t>
  </si>
  <si>
    <t>274351121</t>
  </si>
  <si>
    <t>Zřízení bednění základových pasů rovného</t>
  </si>
  <si>
    <t xml:space="preserve">(0,5+11,04+6,785+4,465)*0,45 : </t>
  </si>
  <si>
    <t xml:space="preserve">(11,544+6,785+3,965)*0,25 : </t>
  </si>
  <si>
    <t>15,83</t>
  </si>
  <si>
    <t>274351122</t>
  </si>
  <si>
    <t>Odstranění bednění základových pasů rovného</t>
  </si>
  <si>
    <t>275313611</t>
  </si>
  <si>
    <t>Základové patky z betonu tř. C 16/20</t>
  </si>
  <si>
    <t xml:space="preserve">"sloupů"0,3*0,3*1*3 : </t>
  </si>
  <si>
    <t xml:space="preserve">"pod lavičky"0,65*0,3*0,5*8+0,7*0,65*0,5*1 : </t>
  </si>
  <si>
    <t xml:space="preserve">"sloupků - plot"0,0593*8 : </t>
  </si>
  <si>
    <t xml:space="preserve">"pod koše"0,099*3 : </t>
  </si>
  <si>
    <t>2,049</t>
  </si>
  <si>
    <t>275351121</t>
  </si>
  <si>
    <t>Zřízení bednění základových patek</t>
  </si>
  <si>
    <t xml:space="preserve">(0,7+0,4)*2*0,45*4 : </t>
  </si>
  <si>
    <t xml:space="preserve">(0,4*4*0,45*4)+(0,3*4*0,27*1)+(0,3*4*0,3*1)+(0,6*4*0,3*2)+(0,45*4*0,2*2) : </t>
  </si>
  <si>
    <t xml:space="preserve">(0,4+0,6)*2*0,3*2 : </t>
  </si>
  <si>
    <t xml:space="preserve">(0,65+0,3)*2*0,4*8 : </t>
  </si>
  <si>
    <t xml:space="preserve">(0,7+0,65)*2*0,4*1 : </t>
  </si>
  <si>
    <t xml:space="preserve">(0,6+0,6)*2*0,4*1 : </t>
  </si>
  <si>
    <t xml:space="preserve">(0,6+0,3)*2*0,3*1 : </t>
  </si>
  <si>
    <t xml:space="preserve">0,3*4*0,2*3 : </t>
  </si>
  <si>
    <t>20,264</t>
  </si>
  <si>
    <t>275351121R01</t>
  </si>
  <si>
    <t>Zřízení bednění základových patek - kruhové</t>
  </si>
  <si>
    <t xml:space="preserve">"sloupky - plot"0,628*0,25*8 : </t>
  </si>
  <si>
    <t xml:space="preserve">"pod koše"1,57*0,4*3 : </t>
  </si>
  <si>
    <t>3,14</t>
  </si>
  <si>
    <t>275351122</t>
  </si>
  <si>
    <t>Odstranění bednění základových patek</t>
  </si>
  <si>
    <t xml:space="preserve">20,264 : </t>
  </si>
  <si>
    <t>275351122R01</t>
  </si>
  <si>
    <t>Odstranění bednění základových patek - kruhové</t>
  </si>
  <si>
    <t>311101214</t>
  </si>
  <si>
    <t>Vytvoření prostupů do 0,20 m2 ve zdech nosných osazením vložek z trub, dílců, tvarovek</t>
  </si>
  <si>
    <t>286193</t>
  </si>
  <si>
    <t>trubka D 250mm</t>
  </si>
  <si>
    <t>Specifikace</t>
  </si>
  <si>
    <t>POL3_0</t>
  </si>
  <si>
    <t>311234261</t>
  </si>
  <si>
    <t>Zdivo jednovrstvé z cihel děrovaných přes P10 do P15 na maltu M10 tl 300 mm</t>
  </si>
  <si>
    <t xml:space="preserve">(4,515+6,485+11,245)*2,25 : </t>
  </si>
  <si>
    <t>50,051</t>
  </si>
  <si>
    <t>338171111</t>
  </si>
  <si>
    <t>Osazování sloupků a vzpěr plotových ocelových v do 2,00 m se zalitím MC</t>
  </si>
  <si>
    <t>553422</t>
  </si>
  <si>
    <t>plotový sloupek s patkou pro svařované panely profilovaný oválný 40x60mm dl 1,5-2,0m</t>
  </si>
  <si>
    <t>348171141</t>
  </si>
  <si>
    <t>Montáž panelového svařovaného oplocení výšky do 1,0 m</t>
  </si>
  <si>
    <t xml:space="preserve">2,5*7 : </t>
  </si>
  <si>
    <t>17,5</t>
  </si>
  <si>
    <t>553424</t>
  </si>
  <si>
    <t>plotový panel svařovaný v 0,5-1,0m š do 2,5m</t>
  </si>
  <si>
    <t>348272515</t>
  </si>
  <si>
    <t>Plotová stříška pro zeď tl 295 mm z tvarovek hladkých nebo štípaných přírodních</t>
  </si>
  <si>
    <t xml:space="preserve">4,515+6,485+11,245 : </t>
  </si>
  <si>
    <t>22,245</t>
  </si>
  <si>
    <t>417321313</t>
  </si>
  <si>
    <t>Ztužující pásy a věnce ze ŽB tř. C 16/20</t>
  </si>
  <si>
    <t xml:space="preserve">22,245*0,3*0,165 : </t>
  </si>
  <si>
    <t>1,101</t>
  </si>
  <si>
    <t>417351115</t>
  </si>
  <si>
    <t>Zřízení bednění ztužujících věnců</t>
  </si>
  <si>
    <t xml:space="preserve">(22,245+22,445)*0,3 : </t>
  </si>
  <si>
    <t>13,407</t>
  </si>
  <si>
    <t>417351116</t>
  </si>
  <si>
    <t>Odstranění bednění ztužujících věnců</t>
  </si>
  <si>
    <t>417361821</t>
  </si>
  <si>
    <t>Výztuž ztužujících pásů a věnců betonářskou ocelí 10 505</t>
  </si>
  <si>
    <t xml:space="preserve">22,545/0,3*1,1*0,93*0,222/1000 : </t>
  </si>
  <si>
    <t>0,017</t>
  </si>
  <si>
    <t>417362021</t>
  </si>
  <si>
    <t>Výztuž ztužujících pásů a věnců svařovanými sítěmi Kari</t>
  </si>
  <si>
    <t xml:space="preserve">22,245*2*0,3*1,1*1,999/1000 : </t>
  </si>
  <si>
    <t>0,029</t>
  </si>
  <si>
    <t>564710012</t>
  </si>
  <si>
    <t>Podklad z kameniva hrubého drceného vel. 8-16 mm tl 60 mm</t>
  </si>
  <si>
    <t xml:space="preserve">"dvůr"58,393 : </t>
  </si>
  <si>
    <t>58,393</t>
  </si>
  <si>
    <t>564730011</t>
  </si>
  <si>
    <t>Podklad z kameniva hrubého drceného vel. 8-16 mm tl 100 mm</t>
  </si>
  <si>
    <t xml:space="preserve">"S1"(32,54*2)-(32,54+16,29+1,31+1,31)*0,34 : </t>
  </si>
  <si>
    <t>47,587</t>
  </si>
  <si>
    <t>564730011R01</t>
  </si>
  <si>
    <t>Podklad z kameniva hrubého drceného vel. 4-16 mm tl 100 mm</t>
  </si>
  <si>
    <t xml:space="preserve">"S2"155,003 : </t>
  </si>
  <si>
    <t>155,003</t>
  </si>
  <si>
    <t>564731111</t>
  </si>
  <si>
    <t>Podklad z kameniva hrubého drceného vel. 32-63 mm tl 100 mm</t>
  </si>
  <si>
    <t xml:space="preserve">"S1"47,587+17,493 : </t>
  </si>
  <si>
    <t>65,08</t>
  </si>
  <si>
    <t>564751111</t>
  </si>
  <si>
    <t>Podklad z kameniva hrubého drceného vel. 0-63 mm tl 150 mm</t>
  </si>
  <si>
    <t xml:space="preserve">"S1" : </t>
  </si>
  <si>
    <t xml:space="preserve">(32,54+16,29+1,31+1,31)*0,34 : </t>
  </si>
  <si>
    <t xml:space="preserve">(32,54*2)-17,493 : </t>
  </si>
  <si>
    <t xml:space="preserve">"S2" : </t>
  </si>
  <si>
    <t xml:space="preserve">(15,12+14,254)/2*10,39+(1,2*0,5)+(8,7*0,5)-2,545 : </t>
  </si>
  <si>
    <t xml:space="preserve">-(0,099*3+0,65*0,3*8+0,6*0,6*3*0,45*0,45*2+0,7*0,65+0,6*0,3+0,4*0,6*2+0,4*0,4*2+0,3*0,3*2) : </t>
  </si>
  <si>
    <t>216,174</t>
  </si>
  <si>
    <t>571908114R01</t>
  </si>
  <si>
    <t>Kryt mlatovou vrstvou tl 50 mm</t>
  </si>
  <si>
    <t>591211111</t>
  </si>
  <si>
    <t>Kladení dlažby z kostek drobných z kamene do lože z kameniva těženého tl 50 mm</t>
  </si>
  <si>
    <t xml:space="preserve">"S1"47,587 : </t>
  </si>
  <si>
    <t>58381007</t>
  </si>
  <si>
    <t>kostka dlažební žula drobná 8/10</t>
  </si>
  <si>
    <t xml:space="preserve">47,587+17,493 : </t>
  </si>
  <si>
    <t xml:space="preserve">65,08*1,02 'Přepočtené koeficientem množství : </t>
  </si>
  <si>
    <t>66,382</t>
  </si>
  <si>
    <t>591241111</t>
  </si>
  <si>
    <t>Kladení dlažby z kostek drobných z kamene na MC tl 50 mm</t>
  </si>
  <si>
    <t xml:space="preserve">"S1"17,493 : </t>
  </si>
  <si>
    <t>17,493</t>
  </si>
  <si>
    <t>596211111</t>
  </si>
  <si>
    <t>Kladení zámkové dlažby komunikací pro pěší do tl 60 mm skupiny A pl do 100 m2</t>
  </si>
  <si>
    <t xml:space="preserve">6,245*3,65+4,215*6,785+7*1 : </t>
  </si>
  <si>
    <t>59245001</t>
  </si>
  <si>
    <t>dlažba zámková tvaru I 200x165x40mm přírodní</t>
  </si>
  <si>
    <t xml:space="preserve">58,393*1,05 'Přepočtené koeficientem množství : </t>
  </si>
  <si>
    <t>61,313</t>
  </si>
  <si>
    <t>596991000R</t>
  </si>
  <si>
    <t>Řezání betonové, kameninové a kamenné dlažby  tl do 60 mm</t>
  </si>
  <si>
    <t>622131101</t>
  </si>
  <si>
    <t>Cementový postřik vnějších stěn nanášený celoplošně ručně</t>
  </si>
  <si>
    <t>622142002</t>
  </si>
  <si>
    <t>Potažení vnějších stěn sklovláknitým pletivem</t>
  </si>
  <si>
    <t xml:space="preserve">(22,245+22,445)*0,165 : </t>
  </si>
  <si>
    <t>7,374</t>
  </si>
  <si>
    <t>622321121</t>
  </si>
  <si>
    <t>Vápenocementová omítka hladká jednovrstvá vnějších stěn nanášená ručně</t>
  </si>
  <si>
    <t xml:space="preserve">22,245*2,415+22,445*2,315 : </t>
  </si>
  <si>
    <t>105,682</t>
  </si>
  <si>
    <t>622321131</t>
  </si>
  <si>
    <t>Potažení vnějších stěn vápenocementovým aktivovaným štukem tloušťky do 3 mm</t>
  </si>
  <si>
    <t>916231213</t>
  </si>
  <si>
    <t>Osazení chodníkového obrubníku betonového stojatého s boční opěrou do lože z betonu prostého</t>
  </si>
  <si>
    <t xml:space="preserve">10,65 : </t>
  </si>
  <si>
    <t>10,65</t>
  </si>
  <si>
    <t>59217017</t>
  </si>
  <si>
    <t>obrubník betonový chodníkový 1000x100x250mm</t>
  </si>
  <si>
    <t>916331112</t>
  </si>
  <si>
    <t>Osazení zahradního obrubníku betonového do lože z betonu s boční opěrou</t>
  </si>
  <si>
    <t xml:space="preserve">"S2/S1"6,97+0,5+6,408+6,254+0,5+6,645 : </t>
  </si>
  <si>
    <t xml:space="preserve">"S5/S2"11,77+6,82+11,27+6,32 : </t>
  </si>
  <si>
    <t xml:space="preserve">"S2"11,315+10,89 : </t>
  </si>
  <si>
    <t xml:space="preserve">"S4/S2"8,7 : </t>
  </si>
  <si>
    <t xml:space="preserve">"S4/S2,S6/S2"6,42+6,87+9,76 : </t>
  </si>
  <si>
    <t>117,412</t>
  </si>
  <si>
    <t>59217001</t>
  </si>
  <si>
    <t>obrubník betonový zahradní 1000x50x250mm</t>
  </si>
  <si>
    <t>SPCM</t>
  </si>
  <si>
    <t>916371214R01</t>
  </si>
  <si>
    <t>Osazení skrytého flexibilního zahradního obrubníku plastového,kotvený plastovými hřeby</t>
  </si>
  <si>
    <t xml:space="preserve">5,655 : </t>
  </si>
  <si>
    <t>5,655</t>
  </si>
  <si>
    <t>272451</t>
  </si>
  <si>
    <t>obrubník recyklovaná pryž černý dl 1m 98x85mm</t>
  </si>
  <si>
    <t>918101111</t>
  </si>
  <si>
    <t>Lože pod obrubníky, krajníky nebo obruby z dlažebních kostek z betonu prostého</t>
  </si>
  <si>
    <t xml:space="preserve">"S1"(32,54+16,29+2+2)*0,18*0,34 : </t>
  </si>
  <si>
    <t xml:space="preserve">"S4/S2"8,7*0,28*0,15 : </t>
  </si>
  <si>
    <t xml:space="preserve">"S4,S6/S2"23,05*0,25*0,1 : </t>
  </si>
  <si>
    <t>4,174</t>
  </si>
  <si>
    <t>936009121R01</t>
  </si>
  <si>
    <t>Bezpečnostní dopadová plocha venkovní na dětském hřišti tl 45 cm praný štěrk frakce 4-8 mm</t>
  </si>
  <si>
    <t>57,226</t>
  </si>
  <si>
    <t>936104213R01</t>
  </si>
  <si>
    <t>Montáž odpadkového koše kotevními šrouby na pevný podklad</t>
  </si>
  <si>
    <t>749103M</t>
  </si>
  <si>
    <t>koš odpadkový 1016x500</t>
  </si>
  <si>
    <t>936124113R01</t>
  </si>
  <si>
    <t>Montáž lavičky stabilní kotvené šrouby na pevný podklad</t>
  </si>
  <si>
    <t>749102M</t>
  </si>
  <si>
    <t>lavička s opěradlem ocelovo-dřevěná 1820x650</t>
  </si>
  <si>
    <t>936174311R01</t>
  </si>
  <si>
    <t>Montáž stojanu na kola kotevními šrouby na pevný podklad</t>
  </si>
  <si>
    <t>749101M</t>
  </si>
  <si>
    <t>stojan na kola 4-místný 1010x600</t>
  </si>
  <si>
    <t xml:space="preserve">105,682+(6,785*4,215) : </t>
  </si>
  <si>
    <t>134,281</t>
  </si>
  <si>
    <t>973031824</t>
  </si>
  <si>
    <t>Vysekání kapes ve zdivu cihelném na MV nebo MVC pro zavázání zdí tl do 300 mm</t>
  </si>
  <si>
    <t xml:space="preserve">2,25+2,25 : </t>
  </si>
  <si>
    <t>4,5</t>
  </si>
  <si>
    <t>998011001</t>
  </si>
  <si>
    <t>Přesun hmot pro budovy zděné v do 6 m</t>
  </si>
  <si>
    <t>998223011</t>
  </si>
  <si>
    <t>Přesun hmot pro pozemní komunikace s krytem dlážděným</t>
  </si>
  <si>
    <t>711113115</t>
  </si>
  <si>
    <t>Izolace proti vlhkosti na vodorovné ploše za studena těsnicí hmotou dvousložkovou na bázi polymery modifikované živičné emulze</t>
  </si>
  <si>
    <t xml:space="preserve">22,245*0,5 : </t>
  </si>
  <si>
    <t>11,123</t>
  </si>
  <si>
    <t>711113125</t>
  </si>
  <si>
    <t>Izolace proti vlhkosti na svislé ploše za studena těsnicí hmotou dvousložkovou na bázi polymery modifikované živičné emulze</t>
  </si>
  <si>
    <t xml:space="preserve">22,245*0,34+22,445*0,4 : </t>
  </si>
  <si>
    <t>16,541</t>
  </si>
  <si>
    <t>998711201</t>
  </si>
  <si>
    <t>Přesun hmot procentní pro izolace proti vodě, vlhkosti a plynům v objektech v do 6 m</t>
  </si>
  <si>
    <t>764311405</t>
  </si>
  <si>
    <t>Lemování rovných zdí střech s krytinou prejzovou nebo vlnitou z Pz plechu rš 400 mm</t>
  </si>
  <si>
    <t>764511404</t>
  </si>
  <si>
    <t>Žlab podokapní půlkruhový z Pz plechu rš 330 mm</t>
  </si>
  <si>
    <t>764511464</t>
  </si>
  <si>
    <t>Kotlík hranatý pro podokapní žlaby z Pz plechu 330/100 mm</t>
  </si>
  <si>
    <t>764518422</t>
  </si>
  <si>
    <t>Svody kruhové včetně objímek, kolen, odskoků z Pz plechu průměru 100 mm</t>
  </si>
  <si>
    <t>998764201</t>
  </si>
  <si>
    <t>Přesun hmot procentní pro konstrukce klempířské v objektech v do 6 m</t>
  </si>
  <si>
    <t>767391112</t>
  </si>
  <si>
    <t>Montáž krytiny z tvarovaných plechů šroubováním</t>
  </si>
  <si>
    <t xml:space="preserve">přístřešek - materiál bude použit ze stávající konstrukce : </t>
  </si>
  <si>
    <t xml:space="preserve">7,685*4,215 : </t>
  </si>
  <si>
    <t>767995114</t>
  </si>
  <si>
    <t>Montáž atypických zámečnických konstrukcí hmotnosti do 50 kg</t>
  </si>
  <si>
    <t xml:space="preserve">přístěšek - materiál bude použit ze stávající kontrukce : </t>
  </si>
  <si>
    <t xml:space="preserve">"odhad množství"171 : </t>
  </si>
  <si>
    <t>171</t>
  </si>
  <si>
    <t>998767201</t>
  </si>
  <si>
    <t>Přesun hmot procentní pro zámečnické konstrukce v objektech v do 6 m</t>
  </si>
  <si>
    <t>783301303</t>
  </si>
  <si>
    <t>Bezoplachové odrezivění zámečnických konstrukcí</t>
  </si>
  <si>
    <t xml:space="preserve">23 : </t>
  </si>
  <si>
    <t>23</t>
  </si>
  <si>
    <t>783324201</t>
  </si>
  <si>
    <t>Základní antikorozní jednonásobný akrylátový nátěr zámečnických konstrukcí</t>
  </si>
  <si>
    <t xml:space="preserve">"odhad množství"92*0,25 : </t>
  </si>
  <si>
    <t>783325101</t>
  </si>
  <si>
    <t>Mezinátěr jednonásobný akrylátový mezinátěr zámečnických konstrukcí</t>
  </si>
  <si>
    <t>783327101</t>
  </si>
  <si>
    <t>Krycí jednonásobný akrylátový nátěr zámečnických konstrukcí</t>
  </si>
  <si>
    <t>783823133</t>
  </si>
  <si>
    <t>Penetrační silikátový nátěr hladkých, tenkovrstvých zrnitých nebo štukových omítek</t>
  </si>
  <si>
    <t>783827423</t>
  </si>
  <si>
    <t>Krycí dvojnásobný silikátový nátěr omítek stupně členitosti 1 a 2</t>
  </si>
  <si>
    <t>00511 R</t>
  </si>
  <si>
    <t>Geodetické práce</t>
  </si>
  <si>
    <t>WD-0006-00</t>
  </si>
  <si>
    <t>D + M ŠKUNER 90 MINI HNÍZDO</t>
  </si>
  <si>
    <t>ks</t>
  </si>
  <si>
    <t>WD-0015-00</t>
  </si>
  <si>
    <t>D + M PÍSKOVIŠTĚ 3X3 M se sedakem bez</t>
  </si>
  <si>
    <t>WD-002-00</t>
  </si>
  <si>
    <t>D + M NFO CEDULE - JEDNONOHÁ</t>
  </si>
  <si>
    <t>WD-0040-00</t>
  </si>
  <si>
    <t>D + M TABULE KRESLÍCÍ</t>
  </si>
  <si>
    <t>WD-0297-00</t>
  </si>
  <si>
    <t>D + M PRUŽINOVÉ HOUPADLO - BERAN</t>
  </si>
  <si>
    <t>WD-0298-00</t>
  </si>
  <si>
    <t>D + M PRUŽINOVÉ HOUPADLO - KŮŇ</t>
  </si>
  <si>
    <t>WD-0322-02</t>
  </si>
  <si>
    <t>D + M LAVICE KRUHOVÁ</t>
  </si>
  <si>
    <t>WD-0400-00</t>
  </si>
  <si>
    <t>D + M VAHADLO s pneumatikami</t>
  </si>
  <si>
    <t>Wd-0999</t>
  </si>
  <si>
    <t>Doprava produktů a montážního týmu</t>
  </si>
  <si>
    <t>soubor</t>
  </si>
  <si>
    <t>210010004</t>
  </si>
  <si>
    <t>Trubka 1429/1 ohebná monof.</t>
  </si>
  <si>
    <t>210010313</t>
  </si>
  <si>
    <t>Krabice KT 25O</t>
  </si>
  <si>
    <t>210010323</t>
  </si>
  <si>
    <t>KRAB. 8111 PH</t>
  </si>
  <si>
    <t>210010323a</t>
  </si>
  <si>
    <t>Krabice rozb. 125/125,IP44 vč. svork.</t>
  </si>
  <si>
    <t>210010324</t>
  </si>
  <si>
    <t>KRAB. KR 125</t>
  </si>
  <si>
    <t>210010351</t>
  </si>
  <si>
    <t>Krabice mont. vč. svorek</t>
  </si>
  <si>
    <t>210020651</t>
  </si>
  <si>
    <t>Nosná konstr. svítidel, atyp</t>
  </si>
  <si>
    <t>210111021</t>
  </si>
  <si>
    <t>ZAS.VOD. 230/16 IP44 na om.</t>
  </si>
  <si>
    <t>210140561</t>
  </si>
  <si>
    <t>Zás. 2x230/16 podlah. venkovní IP67 s kr.</t>
  </si>
  <si>
    <t>210190004</t>
  </si>
  <si>
    <t>ROZVODNICE RMS1</t>
  </si>
  <si>
    <t>210192561</t>
  </si>
  <si>
    <t>SVORKA přídavná PE</t>
  </si>
  <si>
    <t>210200096</t>
  </si>
  <si>
    <t>svit.venk.sloupek cca 0.4m LED 10W</t>
  </si>
  <si>
    <t>210220021</t>
  </si>
  <si>
    <t>pásek pozink. 30/4 v zemi</t>
  </si>
  <si>
    <t>210220022</t>
  </si>
  <si>
    <t>Drát uzem. FeZn pozink. pr. 8</t>
  </si>
  <si>
    <t>210220301</t>
  </si>
  <si>
    <t>SVORKA SR 03</t>
  </si>
  <si>
    <t>210802157</t>
  </si>
  <si>
    <t>CMSM 3C*0.75</t>
  </si>
  <si>
    <t>210802203</t>
  </si>
  <si>
    <t>CMFM 2x1</t>
  </si>
  <si>
    <t>210810017</t>
  </si>
  <si>
    <t>CYKY 5Cx4</t>
  </si>
  <si>
    <t>210810046</t>
  </si>
  <si>
    <t>CYKY 3C*2.5</t>
  </si>
  <si>
    <t>357000032</t>
  </si>
  <si>
    <t>ROZVODNICE RMS1 - dodávka +doprava a přesun</t>
  </si>
  <si>
    <t>460200163</t>
  </si>
  <si>
    <t>Výkop kab. rýhy š.35 hl.70 zem3</t>
  </si>
  <si>
    <t>460260001</t>
  </si>
  <si>
    <t>Zatažení kabelu do chráničky</t>
  </si>
  <si>
    <t>460270081</t>
  </si>
  <si>
    <t>Šachta zemní 25O/250 ele</t>
  </si>
  <si>
    <t>460420021</t>
  </si>
  <si>
    <t>Kabel. lože z písku bez zakrytí</t>
  </si>
  <si>
    <t>RTS 16/ II</t>
  </si>
  <si>
    <t>460490011</t>
  </si>
  <si>
    <t>Výstrazná folie</t>
  </si>
  <si>
    <t>460510021</t>
  </si>
  <si>
    <t>Chránička korugovaná 63/52 mm</t>
  </si>
  <si>
    <t>460560152</t>
  </si>
  <si>
    <t>Zához rýhy š.35cm hl.70cm zem 2-3</t>
  </si>
  <si>
    <t>46n</t>
  </si>
  <si>
    <t>Zaměření trasy</t>
  </si>
  <si>
    <t>km</t>
  </si>
  <si>
    <t>900000n</t>
  </si>
  <si>
    <t>Nátěr zemních spojů</t>
  </si>
  <si>
    <t>PPV-1</t>
  </si>
  <si>
    <t>Drobné práce</t>
  </si>
  <si>
    <t>kpl.</t>
  </si>
  <si>
    <t>151000002</t>
  </si>
  <si>
    <t>246000001</t>
  </si>
  <si>
    <t>barva - susp. na spoje a uzem.</t>
  </si>
  <si>
    <t>283000007</t>
  </si>
  <si>
    <t>Folie ČEZ 33 varovná - na pokrytí kabel</t>
  </si>
  <si>
    <t>341000008</t>
  </si>
  <si>
    <t>341000009</t>
  </si>
  <si>
    <t>pásek pozink. 30/4</t>
  </si>
  <si>
    <t>341000027</t>
  </si>
  <si>
    <t>341000033</t>
  </si>
  <si>
    <t>CYKY 5C*4</t>
  </si>
  <si>
    <t>341000161</t>
  </si>
  <si>
    <t>341000289</t>
  </si>
  <si>
    <t>345000042</t>
  </si>
  <si>
    <t>345000043</t>
  </si>
  <si>
    <t>345000058</t>
  </si>
  <si>
    <t>345000172</t>
  </si>
  <si>
    <t>345000195</t>
  </si>
  <si>
    <t>345000340</t>
  </si>
  <si>
    <t>345000464</t>
  </si>
  <si>
    <t>345000645</t>
  </si>
  <si>
    <t>345000690</t>
  </si>
  <si>
    <t>345000707</t>
  </si>
  <si>
    <t>348000669</t>
  </si>
  <si>
    <t>358000578</t>
  </si>
  <si>
    <t>358000612</t>
  </si>
  <si>
    <t>0</t>
  </si>
  <si>
    <t>Drobný materiál</t>
  </si>
  <si>
    <t>POL3_</t>
  </si>
  <si>
    <t>1T00</t>
  </si>
  <si>
    <t>Doplnění vývodu uvnitř školy</t>
  </si>
  <si>
    <t>HZS</t>
  </si>
  <si>
    <t>Výchozí revize</t>
  </si>
  <si>
    <t>hod</t>
  </si>
  <si>
    <t>HZS-1</t>
  </si>
  <si>
    <t>Napojení na rozvod školy</t>
  </si>
  <si>
    <t>HZS-2</t>
  </si>
  <si>
    <t>Bourací a zedn.práce</t>
  </si>
  <si>
    <t>HZS-3</t>
  </si>
  <si>
    <t>Předběžná prohlídka</t>
  </si>
  <si>
    <t>HZS-4</t>
  </si>
  <si>
    <t>Dozor</t>
  </si>
  <si>
    <t>131303101</t>
  </si>
  <si>
    <t>Hloubení jam ručním nebo pneum nářadím v soudržných horninách tř. 4</t>
  </si>
  <si>
    <t>132301111</t>
  </si>
  <si>
    <t>Hloubení rýh š do 600 mm v hornině tř. 4 objemu</t>
  </si>
  <si>
    <t>161101101</t>
  </si>
  <si>
    <t>Svislé přemístění výkopku z horniny tř. 1 až 4 hl výkopu do 2,5 m</t>
  </si>
  <si>
    <t>162701105</t>
  </si>
  <si>
    <t>Vodorovné přemístění do 10000 m výkopku z horniny tř. 1 až 4</t>
  </si>
  <si>
    <t>1710001</t>
  </si>
  <si>
    <t>Poplatek za skládku zeminy</t>
  </si>
  <si>
    <t>17100022563</t>
  </si>
  <si>
    <t>Odstranění povrchů a jejich obnovu zajistí stavba !!!!!</t>
  </si>
  <si>
    <t>354413I10</t>
  </si>
  <si>
    <t>Uložení sypaniny na skládky</t>
  </si>
  <si>
    <t>354946I10</t>
  </si>
  <si>
    <t>Zásyp jam, šachet rýh nebo kolem objektů sypaninou se zhutněním</t>
  </si>
  <si>
    <t>175101101</t>
  </si>
  <si>
    <t>Obsyp potrubí bez prohození sypaniny z hornin tř. 1 až 4 uloženým do 3 m od kraje výkopu</t>
  </si>
  <si>
    <t>1710002</t>
  </si>
  <si>
    <t>Kamenivo těžené, zásypový materiál</t>
  </si>
  <si>
    <t>899623161</t>
  </si>
  <si>
    <t>Obetonování potrubí nebo zdiva stok betonem prostým tř. C 20/25 v otevřeném výkopu</t>
  </si>
  <si>
    <t>998276101</t>
  </si>
  <si>
    <t>Přesun hmot pro trubní vedení z trub z plastických hmot otevřený výkop</t>
  </si>
  <si>
    <t>721170976</t>
  </si>
  <si>
    <t>Potrubí z PVC krácení trub DN 150</t>
  </si>
  <si>
    <t>721171907</t>
  </si>
  <si>
    <t>Potrubí z PP vsazení odbočky do hrdla DN 160</t>
  </si>
  <si>
    <t>721171917</t>
  </si>
  <si>
    <t>Potrubí z PP propojení potrubí DN 160</t>
  </si>
  <si>
    <t>721242116</t>
  </si>
  <si>
    <t>Napojení střešních vtoků DN100 (střešní vtoky součástí střešního pláště)</t>
  </si>
  <si>
    <t>721290112</t>
  </si>
  <si>
    <t>Zkouška  kanalizace</t>
  </si>
  <si>
    <t>721300922</t>
  </si>
  <si>
    <t>Pročištění svodů ležatých do DN 300</t>
  </si>
  <si>
    <t>871315231</t>
  </si>
  <si>
    <t>Kanalizační potrubí z tvrdého PVC jednovrstvé tuhost třídy SN10 DN 125</t>
  </si>
  <si>
    <t>871315241</t>
  </si>
  <si>
    <t>Kanalizační potrubí z tvrdého PVC vícevrstvé tuhost třídy SN12 DN 150</t>
  </si>
  <si>
    <t>998721201</t>
  </si>
  <si>
    <t>Přesun hmot  pro vnitřní kanalizace v objektech v do 6 m</t>
  </si>
  <si>
    <t>721504561</t>
  </si>
  <si>
    <t>FILTR NA DEŠŤOVOU VODU DN150t samočistící s dopojením na odtok + MONTÁŽ</t>
  </si>
  <si>
    <t>721504563</t>
  </si>
  <si>
    <t>NÁDRŽ NA DEŠŤOVOU VODU KRUHOVÁ SAMONOSNÁ, OBJEM 10m3 dn2550mm; h=2000mm, nátok/odtok DN150 + MONTÁŽ</t>
  </si>
  <si>
    <t>721504562</t>
  </si>
  <si>
    <t>napojení na stávající rozvody kanalizace</t>
  </si>
  <si>
    <t>722130233</t>
  </si>
  <si>
    <t>Potrubí vodovodní ocelové závitové pozinkované svařované běžné DN 25</t>
  </si>
  <si>
    <t>722131935</t>
  </si>
  <si>
    <t>NAPOJIT NA STÁVA. ROZVOD VODY DN25</t>
  </si>
  <si>
    <t>722181232</t>
  </si>
  <si>
    <t>Ochrana vodovodního potrubí přilepenými termoizolačními trubicemi z PE tl do 15 mm DN do 42 mm</t>
  </si>
  <si>
    <t>722232063</t>
  </si>
  <si>
    <t>Kohout kulový přímý G 1 PN 42 do 185°C vnitřní závit s vypouštěním</t>
  </si>
  <si>
    <t>722232129</t>
  </si>
  <si>
    <t>EL. VENTIL DN25, 230V (bez napětí zavřen)</t>
  </si>
  <si>
    <t>722290226</t>
  </si>
  <si>
    <t>Zkouška těsnosti vodovodního potrubí závitového do DN 50</t>
  </si>
  <si>
    <t>722290234</t>
  </si>
  <si>
    <t>Proplach a dezinfekce vodovodního potrubí do DN 80</t>
  </si>
  <si>
    <t>7230003</t>
  </si>
  <si>
    <t>Montáž potrubí PE</t>
  </si>
  <si>
    <t>723100156</t>
  </si>
  <si>
    <t>Potrubí PE100 SDR11 d32 (DN25)</t>
  </si>
  <si>
    <t>72310014342</t>
  </si>
  <si>
    <t>CHRÁNIČKA DN50 + MONTÁŽ</t>
  </si>
  <si>
    <t>723000480</t>
  </si>
  <si>
    <t>Montáž přechod PE/ocel</t>
  </si>
  <si>
    <t>56565956</t>
  </si>
  <si>
    <t>přechod PE dn32/ocel DN25</t>
  </si>
  <si>
    <t>723100143441</t>
  </si>
  <si>
    <t>PROPOJENÍ STÁVAJÍCÍHO A NOVÉHO AREÁLOVÉHO VODOVODU</t>
  </si>
  <si>
    <t>998722201</t>
  </si>
  <si>
    <t>Přesun hmot pro vnitřní vodovod v objektech v do 6 m</t>
  </si>
  <si>
    <t>0011</t>
  </si>
  <si>
    <t>Stavební výpomoc</t>
  </si>
  <si>
    <t>0012</t>
  </si>
  <si>
    <t>Nepředvídané práce</t>
  </si>
  <si>
    <t>0018</t>
  </si>
  <si>
    <t>Řídící jednotka pro dopouštění pitné vody do akumulace + + 2x sonda PS-2 umístěná v jímce pro min./max. hladinu pitné vody + kabeláž + montáž</t>
  </si>
  <si>
    <t>112101223</t>
  </si>
  <si>
    <t>Pokácení stromu s rozřezáním a odstraněním větví a kmene v rovině jehličnatého o průměru kmene 300-400mm (poř.č.1,3-8)</t>
  </si>
  <si>
    <t>112101224</t>
  </si>
  <si>
    <t>Pokácení stromu s rozřezáním a odstraněním větví a kmene v rovině jehličnatého o průměru kmene 400-500mm (poř.č.2)</t>
  </si>
  <si>
    <t>112201113</t>
  </si>
  <si>
    <t>Odstranění pařezů D do 0,4 m</t>
  </si>
  <si>
    <t>112201114</t>
  </si>
  <si>
    <t>Odstranění pařezů D do 0,5 m</t>
  </si>
  <si>
    <t>1.1</t>
  </si>
  <si>
    <t>likvidace dřevní hmoty</t>
  </si>
  <si>
    <t>kpl</t>
  </si>
  <si>
    <t>162406111</t>
  </si>
  <si>
    <t>Vodorovnépřemístěnído 2000 m bez naložení výkopku zezeminschopných zúrodnění   (ornice – trávník 19x0,2m, stromy 1x0,4m3, keře 43x0,4m, trvalky, traviny 23x0,2m)</t>
  </si>
  <si>
    <t>167101102</t>
  </si>
  <si>
    <t>nakládání, skládání a překládání neulehlého výkopku nebo sypaniny přes 100m3 v hor.1-4 (ornice – trávník 19x0,2m, stromy 1x0,4m3, keře 43x0,4m, trvalky, traviny 23x0,2m)</t>
  </si>
  <si>
    <t>181301104</t>
  </si>
  <si>
    <t>rozprostření a urovnání ornice v rovině n. na svahu do 1:5 do 500m2 vrstvy 200-250 mm – (23m2 záhony trvalek, travin)</t>
  </si>
  <si>
    <t>181301107</t>
  </si>
  <si>
    <t>rozprostření a urovnání ornice v rovině n. na svahu do 1:5 do 500m2 vrstvy 400-500 mm – (43m2 záhony keřů)</t>
  </si>
  <si>
    <t>181301114</t>
  </si>
  <si>
    <t>rozprostření a urovnání ornice v rovině n. na svahu do 1:5 přes 500m2 vrstvy 200-250 mm – (trávník 19m2)</t>
  </si>
  <si>
    <t>1.2</t>
  </si>
  <si>
    <t>provedení rozboru půdy ke stanovení nutnosti vylepšení půdy</t>
  </si>
  <si>
    <t>1.3</t>
  </si>
  <si>
    <t>promísení ornice s kompostovým substrátem (záhony trvalek, travin 23m2x0,4m)</t>
  </si>
  <si>
    <t>11.4</t>
  </si>
  <si>
    <t>dodání kvalitní ornice z deponie v blízkosti  (ornice – trávník 19x0,2m, stromy 1x0,4m3, keře 43x0, 4m, trvalky, traviny 23x0,2m), cena do dovoz</t>
  </si>
  <si>
    <t>11.5</t>
  </si>
  <si>
    <t>dodání kompostového substrátu (záhony trvalek, travin – 23x0,2m2)</t>
  </si>
  <si>
    <t>182001111</t>
  </si>
  <si>
    <t>plošná úprava terénu v zemině tř. 1až 4 při nerovnostech terénu do 100mm na svahu do 1:5 (trávník 19m2+66m2 záhony)</t>
  </si>
  <si>
    <t>184802111</t>
  </si>
  <si>
    <t>chemické odplevelení půdy před zal.kultury na svahu do 1:5 postřikem   (trávník 19m2+66m2 záhony)</t>
  </si>
  <si>
    <t>183101112</t>
  </si>
  <si>
    <t>hloubení jamek pro výsadbu rostlin  bez výměny půdy na svahu do 1:5, obj. 0,02-0,05m3 (trvalky, traviny)</t>
  </si>
  <si>
    <t>183101113</t>
  </si>
  <si>
    <t>hloubení jamek pro výsadbu rostlin  bez výměny půdy na svahu do 1:5, obj. 0,02-0,05m3 (keře)</t>
  </si>
  <si>
    <t>183101221</t>
  </si>
  <si>
    <t>hloubení jamek pro výsadbu rostlin s výměnou půdy na 50% na svahu do 1: 5, obj. 0,4-1,0m3 (strom)</t>
  </si>
  <si>
    <t>183204116</t>
  </si>
  <si>
    <t>výsadba květin hrnkovaných o průměru květináče do 250mm se zalitím  (trvalky, traviny)</t>
  </si>
  <si>
    <t>183205111</t>
  </si>
  <si>
    <t>Založení záhonu v rovině a svahu do 1:5 zemina tř 1 a 2</t>
  </si>
  <si>
    <t>184102112</t>
  </si>
  <si>
    <t>výsadba dřeviny s balem na svahu do 1:5  při průměru balu 200-300mm se zalitím (keře)</t>
  </si>
  <si>
    <t>184102116</t>
  </si>
  <si>
    <t>výsadba dřeviny s balem na svahu do 1:5  při průměru balu  600-800mm se zalitím (stromy)</t>
  </si>
  <si>
    <t>184921093</t>
  </si>
  <si>
    <t>mulčování vysazených rostlin tl. mulče do 10cm na svahu do 1:5 (drcenou borkou) (450m2+4m2 stromy v trávníku)</t>
  </si>
  <si>
    <t>2.1</t>
  </si>
  <si>
    <t>ošetření kmene stromu nátěrem (všechny stromy)</t>
  </si>
  <si>
    <t>185804312</t>
  </si>
  <si>
    <t>Zalití rostlin vodou plocha přes 20 m2(1x0,1+66x0,02)</t>
  </si>
  <si>
    <t>2.2</t>
  </si>
  <si>
    <t>přihnojení pomalu rozpustným tabletovým hnojivem-stromy 8 ks/strom  (stromy)</t>
  </si>
  <si>
    <t>2.3</t>
  </si>
  <si>
    <t>přihnojení pomalu rozpustným tabletovým hnojivem-keře 3 tabl/ks (keře)</t>
  </si>
  <si>
    <t>2.4</t>
  </si>
  <si>
    <t>přihnojení pomalu rozpustným tabletovým hnojivem-keře 1 tabl/ks (trvalky, traviny, cibuloviny)</t>
  </si>
  <si>
    <t>2.5</t>
  </si>
  <si>
    <t>promísení ornice s hydrogelem – stromy (1 strom 0,6m3)</t>
  </si>
  <si>
    <t>2.6</t>
  </si>
  <si>
    <t>promísení ornice s hydrogelem - keře, trvalky, traviny (66m2x0,15m)</t>
  </si>
  <si>
    <t>184202123</t>
  </si>
  <si>
    <t>ukotvení dřeviny 3třemi a více kůly průměr do 100mm délky do 3m (1x3)</t>
  </si>
  <si>
    <t>22.7</t>
  </si>
  <si>
    <t>nátěr k ošetření kmene stromů proti teplotním vlivům (0,3kg/kmen)</t>
  </si>
  <si>
    <t>22.8</t>
  </si>
  <si>
    <t>mulčovací kůra vč.dopravy (66m2*0,1m)</t>
  </si>
  <si>
    <t>22.9</t>
  </si>
  <si>
    <t>kůly frézované 3,0 m (1x3)</t>
  </si>
  <si>
    <t>22.10</t>
  </si>
  <si>
    <t>úvazek pružný (1*3*2)</t>
  </si>
  <si>
    <t>bm</t>
  </si>
  <si>
    <t>22.11</t>
  </si>
  <si>
    <t>příčka  60cm  (1*3)</t>
  </si>
  <si>
    <t>22.12</t>
  </si>
  <si>
    <t>hydrogel do ornice</t>
  </si>
  <si>
    <t>22.13</t>
  </si>
  <si>
    <t>tablety pomalu rozpustného hnojiva10g (1x8+43x3+210x1)</t>
  </si>
  <si>
    <t>22.14</t>
  </si>
  <si>
    <t>voda pro zálivku  (1x0,1+66x0,02)</t>
  </si>
  <si>
    <t>22.15</t>
  </si>
  <si>
    <t>Listnaté stromy -Prunus avium Plena 14/16 cm</t>
  </si>
  <si>
    <t>22.16</t>
  </si>
  <si>
    <t>Keře - živé ploty - Hydrangea arborescens Annabelle 60-80cm</t>
  </si>
  <si>
    <t>22.17</t>
  </si>
  <si>
    <t>Směs trvalek a travin  - Eremurus stenophyllus</t>
  </si>
  <si>
    <t>22.18</t>
  </si>
  <si>
    <t>Směs trvalek a travin Lavandula angustifolia Hidcote Blue</t>
  </si>
  <si>
    <t>22.19</t>
  </si>
  <si>
    <t>Směs trvalek a travin Rudbeckia fulgida Goldsturm</t>
  </si>
  <si>
    <t>22.20</t>
  </si>
  <si>
    <t>Směs trvalek a travin Echinacea purpurea Rubinstern</t>
  </si>
  <si>
    <t>22.21</t>
  </si>
  <si>
    <t>Směs trvalek a travin Liatris spicata Alba</t>
  </si>
  <si>
    <t>22.22</t>
  </si>
  <si>
    <t>Směs trvalek a travin Stipa tenuissima Pony Tails</t>
  </si>
  <si>
    <t>180402111</t>
  </si>
  <si>
    <t>založení trávníku parkového na svahu  do 1:5 (ručním výsevem)  (19m2)</t>
  </si>
  <si>
    <t>111151121</t>
  </si>
  <si>
    <t>Pokosení trávníku parkového plochy do 1000 m2 s odvozem do 20 km v rovině a svahu do 1:5 (19m2x3 pokosy)</t>
  </si>
  <si>
    <t>183402111</t>
  </si>
  <si>
    <t>rozrušení půdy na hl. do 150mm na svahu do 1:5 (19m2)</t>
  </si>
  <si>
    <t>185802113</t>
  </si>
  <si>
    <t>hnojení půdy nebo trávníku na svahu do 1:5 umělým hnojivem na široko (40g/m2) (19x0,00004)</t>
  </si>
  <si>
    <t>185802113a</t>
  </si>
  <si>
    <t>19hnojení půdy nebo trávníku na svahu do 1:5 umělým hnojivem na široko (20g/m2) (19x0,00002)</t>
  </si>
  <si>
    <t>22.23</t>
  </si>
  <si>
    <t>hnojivo průmyslové (19x0,04)</t>
  </si>
  <si>
    <t>22.24</t>
  </si>
  <si>
    <t>hnojivo ledek amonný (19x0,02)</t>
  </si>
  <si>
    <t>22.25</t>
  </si>
  <si>
    <t>osivo travní - parková travní směs (19x0,035)</t>
  </si>
  <si>
    <t>3,2</t>
  </si>
  <si>
    <t>Doprava</t>
  </si>
  <si>
    <t>3.1</t>
  </si>
  <si>
    <t>Montážní práce</t>
  </si>
  <si>
    <t>3.10</t>
  </si>
  <si>
    <t>PPR Trubka 40/5,6</t>
  </si>
  <si>
    <t>3.11</t>
  </si>
  <si>
    <t>PPR přechod 40/5/4</t>
  </si>
  <si>
    <t>3.12</t>
  </si>
  <si>
    <t>Kulový ventil 1</t>
  </si>
  <si>
    <t>3.13</t>
  </si>
  <si>
    <t>PPR přechod 32/1</t>
  </si>
  <si>
    <t xml:space="preserve">ks    </t>
  </si>
  <si>
    <t>3.14</t>
  </si>
  <si>
    <t>PPR koleno 32</t>
  </si>
  <si>
    <t>3.15</t>
  </si>
  <si>
    <t>Trubka LDPE 32/3,0</t>
  </si>
  <si>
    <t>3.16</t>
  </si>
  <si>
    <t>Geka 1</t>
  </si>
  <si>
    <t>3.17</t>
  </si>
  <si>
    <t>Geka víčko</t>
  </si>
  <si>
    <t>3.18</t>
  </si>
  <si>
    <t>T Kus J90/1</t>
  </si>
  <si>
    <t>3.19</t>
  </si>
  <si>
    <t>Vsuvka 1</t>
  </si>
  <si>
    <t>3.20</t>
  </si>
  <si>
    <t>Teflonová páska</t>
  </si>
  <si>
    <t>3.21</t>
  </si>
  <si>
    <t>Závěs</t>
  </si>
  <si>
    <t>3.22</t>
  </si>
  <si>
    <t>Krabice ACID</t>
  </si>
  <si>
    <t>3.23</t>
  </si>
  <si>
    <t>Lano</t>
  </si>
  <si>
    <t>3.24</t>
  </si>
  <si>
    <t>Prescontrol PM2 Grundfos</t>
  </si>
  <si>
    <t>3.25</t>
  </si>
  <si>
    <t>Konopí provázek</t>
  </si>
  <si>
    <t>3.3</t>
  </si>
  <si>
    <t>Čerpadlo Pumpa VN3</t>
  </si>
  <si>
    <t>3.4</t>
  </si>
  <si>
    <t>Čerpadlo STEELPUMPS 120B 230V</t>
  </si>
  <si>
    <t>3.5</t>
  </si>
  <si>
    <t>MAVE 2 HH3</t>
  </si>
  <si>
    <t>3.6</t>
  </si>
  <si>
    <t>Mave 2-HH2</t>
  </si>
  <si>
    <t>3.7</t>
  </si>
  <si>
    <t>Ponorná sonda PS2</t>
  </si>
  <si>
    <t>3.8</t>
  </si>
  <si>
    <t>Zpětná klapka 5/4</t>
  </si>
  <si>
    <t>3.9</t>
  </si>
  <si>
    <t>Vsuvka 5/4</t>
  </si>
  <si>
    <t>4.1</t>
  </si>
  <si>
    <t>4.10</t>
  </si>
  <si>
    <t>Kabel CYKY 5 x 1,5 Cu</t>
  </si>
  <si>
    <t>4.11</t>
  </si>
  <si>
    <t>Kabel CYKY 3 x 1,5 Cu</t>
  </si>
  <si>
    <t>4.12</t>
  </si>
  <si>
    <t>Ventilová šachta TVB</t>
  </si>
  <si>
    <t>4.13</t>
  </si>
  <si>
    <t>Filtr diskový</t>
  </si>
  <si>
    <t>4.14</t>
  </si>
  <si>
    <t>T kus J90 /1</t>
  </si>
  <si>
    <t>4.15</t>
  </si>
  <si>
    <t>4.16</t>
  </si>
  <si>
    <t>Vodovzdorné konektory DBY</t>
  </si>
  <si>
    <t>4.17</t>
  </si>
  <si>
    <t>4.18</t>
  </si>
  <si>
    <t>Zpětná klapka 1</t>
  </si>
  <si>
    <t>4.19</t>
  </si>
  <si>
    <t>4.2</t>
  </si>
  <si>
    <t>Výkopové prýce</t>
  </si>
  <si>
    <t>4.20</t>
  </si>
  <si>
    <t>Regulátor tlaku</t>
  </si>
  <si>
    <t>4.21</t>
  </si>
  <si>
    <t>Spojka 16</t>
  </si>
  <si>
    <t>4.22</t>
  </si>
  <si>
    <t>Objímka</t>
  </si>
  <si>
    <t>4.23</t>
  </si>
  <si>
    <t>Zemní bodec</t>
  </si>
  <si>
    <t>4.24</t>
  </si>
  <si>
    <t>T kus 16</t>
  </si>
  <si>
    <t>4.25</t>
  </si>
  <si>
    <t>Zátka 16</t>
  </si>
  <si>
    <t>4.26</t>
  </si>
  <si>
    <t>Kapénková hadice 16/33</t>
  </si>
  <si>
    <t>4.27</t>
  </si>
  <si>
    <t>Koleno 16</t>
  </si>
  <si>
    <t>4.28</t>
  </si>
  <si>
    <t>Trubka 16</t>
  </si>
  <si>
    <t>4.29</t>
  </si>
  <si>
    <t>4.3</t>
  </si>
  <si>
    <t>4.30</t>
  </si>
  <si>
    <t>Trubka HDPE 25</t>
  </si>
  <si>
    <t>4.31</t>
  </si>
  <si>
    <t>PPS koleno 32 x 32</t>
  </si>
  <si>
    <t>4.32</t>
  </si>
  <si>
    <t>PPS Přechod 32 x 3</t>
  </si>
  <si>
    <t>4.33</t>
  </si>
  <si>
    <t>PPS přechod 25/1</t>
  </si>
  <si>
    <t>4.34</t>
  </si>
  <si>
    <t>PPS přechod 25/3/4</t>
  </si>
  <si>
    <t>4.35</t>
  </si>
  <si>
    <t>PPS T Kus 25x25x25</t>
  </si>
  <si>
    <t>4.36</t>
  </si>
  <si>
    <t>PPS T- Kus 32 x 1 x 32</t>
  </si>
  <si>
    <t>4.37</t>
  </si>
  <si>
    <t>Koleno J90/1</t>
  </si>
  <si>
    <t>4.38</t>
  </si>
  <si>
    <t>Modulární T- Kus</t>
  </si>
  <si>
    <t>4.39</t>
  </si>
  <si>
    <t>Modulární přechod převlečný</t>
  </si>
  <si>
    <t>4.4</t>
  </si>
  <si>
    <t>Fiting Geka</t>
  </si>
  <si>
    <t>4.40</t>
  </si>
  <si>
    <t>Modulární koleno</t>
  </si>
  <si>
    <t>4.5</t>
  </si>
  <si>
    <t>4.6</t>
  </si>
  <si>
    <t>Řídící jednotka Evolution</t>
  </si>
  <si>
    <t>4.7</t>
  </si>
  <si>
    <t>Čidlo srážek</t>
  </si>
  <si>
    <t>4.8</t>
  </si>
  <si>
    <t>Baterie 9V Energizer max.</t>
  </si>
  <si>
    <t>4.9</t>
  </si>
  <si>
    <t>Elektromagnetický ventil TPV</t>
  </si>
</sst>
</file>

<file path=xl/styles.xml><?xml version="1.0" encoding="utf-8"?>
<styleSheet xmlns="http://schemas.openxmlformats.org/spreadsheetml/2006/main">
  <numFmts count="1">
    <numFmt numFmtId="164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5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0\BUILDpowerS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5"/>
  <sheetData>
    <row r="1" spans="1:7" ht="13">
      <c r="A1" s="21" t="s">
        <v>40</v>
      </c>
    </row>
    <row r="2" spans="1:7" ht="57.75" customHeight="1">
      <c r="A2" s="187" t="s">
        <v>41</v>
      </c>
      <c r="B2" s="187"/>
      <c r="C2" s="187"/>
      <c r="D2" s="187"/>
      <c r="E2" s="187"/>
      <c r="F2" s="187"/>
      <c r="G2" s="187"/>
    </row>
  </sheetData>
  <sheetProtection algorithmName="SHA-512" hashValue="EJMcC2HgYC0bbIsxNLCCN2p2Wdhmn5VG9eqORsuEnY5mqRKOS4M4aUDtHleoXM9B3wLdmXrm93BnODVSrSAHIg==" saltValue="QODsSuR3H2TYcHrP4E2U5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89"/>
  <sheetViews>
    <sheetView showGridLines="0" tabSelected="1" topLeftCell="B26" zoomScaleNormal="100" zoomScaleSheetLayoutView="75" workbookViewId="0">
      <selection activeCell="A28" sqref="A28"/>
    </sheetView>
  </sheetViews>
  <sheetFormatPr defaultColWidth="9" defaultRowHeight="12.5"/>
  <cols>
    <col min="1" max="1" width="8.453125" hidden="1" customWidth="1"/>
    <col min="2" max="2" width="13.453125" customWidth="1"/>
    <col min="3" max="3" width="7.453125" style="52" customWidth="1"/>
    <col min="4" max="4" width="13" style="52" customWidth="1"/>
    <col min="5" max="5" width="9.7265625" style="52" customWidth="1"/>
    <col min="6" max="6" width="11.7265625" customWidth="1"/>
    <col min="7" max="9" width="13" customWidth="1"/>
    <col min="10" max="10" width="5.54296875" customWidth="1"/>
    <col min="11" max="11" width="4.26953125" customWidth="1"/>
    <col min="12" max="15" width="10.7265625" customWidth="1"/>
  </cols>
  <sheetData>
    <row r="1" spans="1:15" ht="33.75" customHeight="1">
      <c r="A1" s="47" t="s">
        <v>38</v>
      </c>
      <c r="B1" s="222" t="s">
        <v>4</v>
      </c>
      <c r="C1" s="223"/>
      <c r="D1" s="223"/>
      <c r="E1" s="223"/>
      <c r="F1" s="223"/>
      <c r="G1" s="223"/>
      <c r="H1" s="223"/>
      <c r="I1" s="223"/>
      <c r="J1" s="224"/>
    </row>
    <row r="2" spans="1:15" ht="36" customHeight="1">
      <c r="A2" s="2"/>
      <c r="B2" s="76" t="s">
        <v>24</v>
      </c>
      <c r="C2" s="77"/>
      <c r="D2" s="78" t="s">
        <v>43</v>
      </c>
      <c r="E2" s="228" t="s">
        <v>44</v>
      </c>
      <c r="F2" s="229"/>
      <c r="G2" s="229"/>
      <c r="H2" s="229"/>
      <c r="I2" s="229"/>
      <c r="J2" s="230"/>
      <c r="O2" s="1"/>
    </row>
    <row r="3" spans="1:15" ht="27" hidden="1" customHeight="1">
      <c r="A3" s="2"/>
      <c r="B3" s="79"/>
      <c r="C3" s="77"/>
      <c r="D3" s="80"/>
      <c r="E3" s="231"/>
      <c r="F3" s="232"/>
      <c r="G3" s="232"/>
      <c r="H3" s="232"/>
      <c r="I3" s="232"/>
      <c r="J3" s="233"/>
    </row>
    <row r="4" spans="1:15" ht="23.25" customHeight="1">
      <c r="A4" s="2"/>
      <c r="B4" s="81"/>
      <c r="C4" s="82"/>
      <c r="D4" s="83"/>
      <c r="E4" s="212"/>
      <c r="F4" s="212"/>
      <c r="G4" s="212"/>
      <c r="H4" s="212"/>
      <c r="I4" s="212"/>
      <c r="J4" s="213"/>
    </row>
    <row r="5" spans="1:15" ht="24" customHeight="1">
      <c r="A5" s="2"/>
      <c r="B5" s="31" t="s">
        <v>23</v>
      </c>
      <c r="D5" s="216"/>
      <c r="E5" s="217"/>
      <c r="F5" s="217"/>
      <c r="G5" s="217"/>
      <c r="H5" s="18" t="s">
        <v>42</v>
      </c>
      <c r="I5" s="22"/>
      <c r="J5" s="8"/>
    </row>
    <row r="6" spans="1:15" ht="15.75" customHeight="1">
      <c r="A6" s="2"/>
      <c r="B6" s="28"/>
      <c r="C6" s="55"/>
      <c r="D6" s="218"/>
      <c r="E6" s="219"/>
      <c r="F6" s="219"/>
      <c r="G6" s="219"/>
      <c r="H6" s="18" t="s">
        <v>36</v>
      </c>
      <c r="I6" s="22"/>
      <c r="J6" s="8"/>
    </row>
    <row r="7" spans="1:15" ht="15.75" customHeight="1">
      <c r="A7" s="2"/>
      <c r="B7" s="29"/>
      <c r="C7" s="56"/>
      <c r="D7" s="53"/>
      <c r="E7" s="220"/>
      <c r="F7" s="221"/>
      <c r="G7" s="221"/>
      <c r="H7" s="24"/>
      <c r="I7" s="23"/>
      <c r="J7" s="34"/>
    </row>
    <row r="8" spans="1:15" ht="24" hidden="1" customHeight="1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>
      <c r="A9" s="2"/>
      <c r="B9" s="2"/>
      <c r="D9" s="51"/>
      <c r="H9" s="18" t="s">
        <v>36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20</v>
      </c>
      <c r="D11" s="235"/>
      <c r="E11" s="235"/>
      <c r="F11" s="235"/>
      <c r="G11" s="235"/>
      <c r="H11" s="18" t="s">
        <v>42</v>
      </c>
      <c r="I11" s="85"/>
      <c r="J11" s="8"/>
    </row>
    <row r="12" spans="1:15" ht="15.75" customHeight="1">
      <c r="A12" s="2"/>
      <c r="B12" s="28"/>
      <c r="C12" s="55"/>
      <c r="D12" s="211"/>
      <c r="E12" s="211"/>
      <c r="F12" s="211"/>
      <c r="G12" s="211"/>
      <c r="H12" s="18" t="s">
        <v>36</v>
      </c>
      <c r="I12" s="85"/>
      <c r="J12" s="8"/>
    </row>
    <row r="13" spans="1:15" ht="15.75" customHeight="1">
      <c r="A13" s="2"/>
      <c r="B13" s="29"/>
      <c r="C13" s="56"/>
      <c r="D13" s="84"/>
      <c r="E13" s="214"/>
      <c r="F13" s="215"/>
      <c r="G13" s="215"/>
      <c r="H13" s="19"/>
      <c r="I13" s="23"/>
      <c r="J13" s="34"/>
    </row>
    <row r="14" spans="1:15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34</v>
      </c>
      <c r="C15" s="61"/>
      <c r="D15" s="54"/>
      <c r="E15" s="234"/>
      <c r="F15" s="234"/>
      <c r="G15" s="236"/>
      <c r="H15" s="236"/>
      <c r="I15" s="236" t="s">
        <v>31</v>
      </c>
      <c r="J15" s="237"/>
    </row>
    <row r="16" spans="1:15" ht="23.25" customHeight="1">
      <c r="A16" s="138" t="s">
        <v>26</v>
      </c>
      <c r="B16" s="38" t="s">
        <v>26</v>
      </c>
      <c r="C16" s="62"/>
      <c r="D16" s="63"/>
      <c r="E16" s="200"/>
      <c r="F16" s="201"/>
      <c r="G16" s="200"/>
      <c r="H16" s="201"/>
      <c r="I16" s="200">
        <f>SUMIF(F54:F85,A16,I54:I85)+SUMIF(F54:F85,"PSU",I54:I85)</f>
        <v>0</v>
      </c>
      <c r="J16" s="202"/>
    </row>
    <row r="17" spans="1:10" ht="23.25" customHeight="1">
      <c r="A17" s="138" t="s">
        <v>27</v>
      </c>
      <c r="B17" s="38" t="s">
        <v>27</v>
      </c>
      <c r="C17" s="62"/>
      <c r="D17" s="63"/>
      <c r="E17" s="200"/>
      <c r="F17" s="201"/>
      <c r="G17" s="200"/>
      <c r="H17" s="201"/>
      <c r="I17" s="200">
        <f>SUMIF(F54:F85,A17,I54:I85)</f>
        <v>0</v>
      </c>
      <c r="J17" s="202"/>
    </row>
    <row r="18" spans="1:10" ht="23.25" customHeight="1">
      <c r="A18" s="138" t="s">
        <v>28</v>
      </c>
      <c r="B18" s="38" t="s">
        <v>28</v>
      </c>
      <c r="C18" s="62"/>
      <c r="D18" s="63"/>
      <c r="E18" s="200"/>
      <c r="F18" s="201"/>
      <c r="G18" s="200"/>
      <c r="H18" s="201"/>
      <c r="I18" s="200">
        <f>SUMIF(F54:F85,A18,I54:I85)</f>
        <v>0</v>
      </c>
      <c r="J18" s="202"/>
    </row>
    <row r="19" spans="1:10" ht="23.25" customHeight="1">
      <c r="A19" s="138" t="s">
        <v>123</v>
      </c>
      <c r="B19" s="38" t="s">
        <v>29</v>
      </c>
      <c r="C19" s="62"/>
      <c r="D19" s="63"/>
      <c r="E19" s="200"/>
      <c r="F19" s="201"/>
      <c r="G19" s="200"/>
      <c r="H19" s="201"/>
      <c r="I19" s="200">
        <f>SUMIF(F54:F85,A19,I54:I85)</f>
        <v>0</v>
      </c>
      <c r="J19" s="202"/>
    </row>
    <row r="20" spans="1:10" ht="23.25" customHeight="1">
      <c r="A20" s="138" t="s">
        <v>124</v>
      </c>
      <c r="B20" s="38" t="s">
        <v>30</v>
      </c>
      <c r="C20" s="62"/>
      <c r="D20" s="63"/>
      <c r="E20" s="200"/>
      <c r="F20" s="201"/>
      <c r="G20" s="200"/>
      <c r="H20" s="201"/>
      <c r="I20" s="200">
        <f>SUMIF(F54:F85,A20,I54:I85)</f>
        <v>0</v>
      </c>
      <c r="J20" s="202"/>
    </row>
    <row r="21" spans="1:10" ht="23.25" customHeight="1">
      <c r="A21" s="2"/>
      <c r="B21" s="48" t="s">
        <v>31</v>
      </c>
      <c r="C21" s="64"/>
      <c r="D21" s="65"/>
      <c r="E21" s="203"/>
      <c r="F21" s="238"/>
      <c r="G21" s="203"/>
      <c r="H21" s="238"/>
      <c r="I21" s="203">
        <f>SUM(I16:J20)</f>
        <v>0</v>
      </c>
      <c r="J21" s="204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6">
        <f>A23</f>
        <v>0</v>
      </c>
      <c r="H24" s="197"/>
      <c r="I24" s="197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5">
        <f>A25</f>
        <v>0</v>
      </c>
      <c r="H26" s="226"/>
      <c r="I26" s="226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7">
        <f>CenaCelkem-(ZakladDPHSni+DPHSni+ZakladDPHZakl+DPHZakl)</f>
        <v>0</v>
      </c>
      <c r="H27" s="227"/>
      <c r="I27" s="227"/>
      <c r="J27" s="41" t="str">
        <f t="shared" si="0"/>
        <v>CZK</v>
      </c>
    </row>
    <row r="28" spans="1:10" ht="27.75" hidden="1" customHeight="1" thickBot="1">
      <c r="A28" s="2"/>
      <c r="B28" s="112" t="s">
        <v>25</v>
      </c>
      <c r="C28" s="113"/>
      <c r="D28" s="113"/>
      <c r="E28" s="114"/>
      <c r="F28" s="115"/>
      <c r="G28" s="206">
        <f>ZakladDPHSniVypocet+ZakladDPHZaklVypocet</f>
        <v>0</v>
      </c>
      <c r="H28" s="206"/>
      <c r="I28" s="206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5">
        <f>A27</f>
        <v>0</v>
      </c>
      <c r="H29" s="205"/>
      <c r="I29" s="205"/>
      <c r="J29" s="119" t="s">
        <v>59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07"/>
      <c r="E34" s="208"/>
      <c r="G34" s="209"/>
      <c r="H34" s="210"/>
      <c r="I34" s="210"/>
      <c r="J34" s="25"/>
    </row>
    <row r="35" spans="1:10" ht="12.75" customHeight="1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>
      <c r="A39" s="88">
        <v>1</v>
      </c>
      <c r="B39" s="98" t="s">
        <v>45</v>
      </c>
      <c r="C39" s="190"/>
      <c r="D39" s="190"/>
      <c r="E39" s="190"/>
      <c r="F39" s="99">
        <f>'002 001 Pol'!AE90+'002 002 Pol'!AE264+'002 003 Pol'!AE19+'002 004 Pol'!AE71+'002 005 Pol'!AE54+'002 006 Pol'!AE137</f>
        <v>0</v>
      </c>
      <c r="G39" s="100">
        <f>'002 001 Pol'!AF90+'002 002 Pol'!AF264+'002 003 Pol'!AF19+'002 004 Pol'!AF71+'002 005 Pol'!AF54+'002 006 Pol'!AF137</f>
        <v>0</v>
      </c>
      <c r="H39" s="101">
        <f t="shared" ref="H39:H46" si="1">(F39*SazbaDPH1/100)+(G39*SazbaDPH2/100)</f>
        <v>0</v>
      </c>
      <c r="I39" s="101">
        <f t="shared" ref="I39:I46" si="2">F39+G39+H39</f>
        <v>0</v>
      </c>
      <c r="J39" s="102" t="str">
        <f t="shared" ref="J39:J46" si="3">IF(CenaCelkemVypocet=0,"",I39/CenaCelkemVypocet*100)</f>
        <v/>
      </c>
    </row>
    <row r="40" spans="1:10" ht="25.5" customHeight="1">
      <c r="A40" s="88">
        <v>2</v>
      </c>
      <c r="B40" s="103" t="s">
        <v>46</v>
      </c>
      <c r="C40" s="194" t="s">
        <v>47</v>
      </c>
      <c r="D40" s="194"/>
      <c r="E40" s="194"/>
      <c r="F40" s="104">
        <f>'002 001 Pol'!AE90+'002 002 Pol'!AE264+'002 003 Pol'!AE19+'002 004 Pol'!AE71+'002 005 Pol'!AE54+'002 006 Pol'!AE137</f>
        <v>0</v>
      </c>
      <c r="G40" s="105">
        <f>'002 001 Pol'!AF90+'002 002 Pol'!AF264+'002 003 Pol'!AF19+'002 004 Pol'!AF71+'002 005 Pol'!AF54+'002 006 Pol'!AF137</f>
        <v>0</v>
      </c>
      <c r="H40" s="105">
        <f t="shared" si="1"/>
        <v>0</v>
      </c>
      <c r="I40" s="105">
        <f t="shared" si="2"/>
        <v>0</v>
      </c>
      <c r="J40" s="106" t="str">
        <f t="shared" si="3"/>
        <v/>
      </c>
    </row>
    <row r="41" spans="1:10" ht="25.5" customHeight="1">
      <c r="A41" s="88">
        <v>3</v>
      </c>
      <c r="B41" s="107" t="s">
        <v>43</v>
      </c>
      <c r="C41" s="190" t="s">
        <v>48</v>
      </c>
      <c r="D41" s="190"/>
      <c r="E41" s="190"/>
      <c r="F41" s="108">
        <f>'002 001 Pol'!AE90</f>
        <v>0</v>
      </c>
      <c r="G41" s="101">
        <f>'002 001 Pol'!AF90</f>
        <v>0</v>
      </c>
      <c r="H41" s="101">
        <f t="shared" si="1"/>
        <v>0</v>
      </c>
      <c r="I41" s="101">
        <f t="shared" si="2"/>
        <v>0</v>
      </c>
      <c r="J41" s="102" t="str">
        <f t="shared" si="3"/>
        <v/>
      </c>
    </row>
    <row r="42" spans="1:10" ht="25.5" customHeight="1">
      <c r="A42" s="88">
        <v>3</v>
      </c>
      <c r="B42" s="107" t="s">
        <v>46</v>
      </c>
      <c r="C42" s="190" t="s">
        <v>49</v>
      </c>
      <c r="D42" s="190"/>
      <c r="E42" s="190"/>
      <c r="F42" s="108">
        <f>'002 002 Pol'!AE264</f>
        <v>0</v>
      </c>
      <c r="G42" s="101">
        <f>'002 002 Pol'!AF264</f>
        <v>0</v>
      </c>
      <c r="H42" s="101">
        <f t="shared" si="1"/>
        <v>0</v>
      </c>
      <c r="I42" s="101">
        <f t="shared" si="2"/>
        <v>0</v>
      </c>
      <c r="J42" s="102" t="str">
        <f t="shared" si="3"/>
        <v/>
      </c>
    </row>
    <row r="43" spans="1:10" ht="25.5" customHeight="1">
      <c r="A43" s="88">
        <v>3</v>
      </c>
      <c r="B43" s="107" t="s">
        <v>50</v>
      </c>
      <c r="C43" s="190" t="s">
        <v>51</v>
      </c>
      <c r="D43" s="190"/>
      <c r="E43" s="190"/>
      <c r="F43" s="108">
        <f>'002 003 Pol'!AE19</f>
        <v>0</v>
      </c>
      <c r="G43" s="101">
        <f>'002 003 Pol'!AF19</f>
        <v>0</v>
      </c>
      <c r="H43" s="101">
        <f t="shared" si="1"/>
        <v>0</v>
      </c>
      <c r="I43" s="101">
        <f t="shared" si="2"/>
        <v>0</v>
      </c>
      <c r="J43" s="102" t="str">
        <f t="shared" si="3"/>
        <v/>
      </c>
    </row>
    <row r="44" spans="1:10" ht="25.5" customHeight="1">
      <c r="A44" s="88">
        <v>3</v>
      </c>
      <c r="B44" s="107" t="s">
        <v>52</v>
      </c>
      <c r="C44" s="190" t="s">
        <v>53</v>
      </c>
      <c r="D44" s="190"/>
      <c r="E44" s="190"/>
      <c r="F44" s="108">
        <f>'002 004 Pol'!AE71</f>
        <v>0</v>
      </c>
      <c r="G44" s="101">
        <f>'002 004 Pol'!AF71</f>
        <v>0</v>
      </c>
      <c r="H44" s="101">
        <f t="shared" si="1"/>
        <v>0</v>
      </c>
      <c r="I44" s="101">
        <f t="shared" si="2"/>
        <v>0</v>
      </c>
      <c r="J44" s="102" t="str">
        <f t="shared" si="3"/>
        <v/>
      </c>
    </row>
    <row r="45" spans="1:10" ht="25.5" customHeight="1">
      <c r="A45" s="88">
        <v>3</v>
      </c>
      <c r="B45" s="107" t="s">
        <v>54</v>
      </c>
      <c r="C45" s="190" t="s">
        <v>55</v>
      </c>
      <c r="D45" s="190"/>
      <c r="E45" s="190"/>
      <c r="F45" s="108">
        <f>'002 005 Pol'!AE54</f>
        <v>0</v>
      </c>
      <c r="G45" s="101">
        <f>'002 005 Pol'!AF54</f>
        <v>0</v>
      </c>
      <c r="H45" s="101">
        <f t="shared" si="1"/>
        <v>0</v>
      </c>
      <c r="I45" s="101">
        <f t="shared" si="2"/>
        <v>0</v>
      </c>
      <c r="J45" s="102" t="str">
        <f t="shared" si="3"/>
        <v/>
      </c>
    </row>
    <row r="46" spans="1:10" ht="25.5" customHeight="1">
      <c r="A46" s="88">
        <v>3</v>
      </c>
      <c r="B46" s="107" t="s">
        <v>56</v>
      </c>
      <c r="C46" s="190" t="s">
        <v>57</v>
      </c>
      <c r="D46" s="190"/>
      <c r="E46" s="190"/>
      <c r="F46" s="108">
        <f>'002 006 Pol'!AE137</f>
        <v>0</v>
      </c>
      <c r="G46" s="101">
        <f>'002 006 Pol'!AF137</f>
        <v>0</v>
      </c>
      <c r="H46" s="101">
        <f t="shared" si="1"/>
        <v>0</v>
      </c>
      <c r="I46" s="101">
        <f t="shared" si="2"/>
        <v>0</v>
      </c>
      <c r="J46" s="102" t="str">
        <f t="shared" si="3"/>
        <v/>
      </c>
    </row>
    <row r="47" spans="1:10" ht="25.5" customHeight="1">
      <c r="A47" s="88"/>
      <c r="B47" s="191" t="s">
        <v>58</v>
      </c>
      <c r="C47" s="192"/>
      <c r="D47" s="192"/>
      <c r="E47" s="193"/>
      <c r="F47" s="109">
        <f>SUMIF(A39:A46,"=1",F39:F46)</f>
        <v>0</v>
      </c>
      <c r="G47" s="110">
        <f>SUMIF(A39:A46,"=1",G39:G46)</f>
        <v>0</v>
      </c>
      <c r="H47" s="110">
        <f>SUMIF(A39:A46,"=1",H39:H46)</f>
        <v>0</v>
      </c>
      <c r="I47" s="110">
        <f>SUMIF(A39:A46,"=1",I39:I46)</f>
        <v>0</v>
      </c>
      <c r="J47" s="111">
        <f>SUMIF(A39:A46,"=1",J39:J46)</f>
        <v>0</v>
      </c>
    </row>
    <row r="51" spans="1:10" ht="15.5">
      <c r="B51" s="120" t="s">
        <v>60</v>
      </c>
    </row>
    <row r="53" spans="1:10" ht="25.5" customHeight="1">
      <c r="A53" s="122"/>
      <c r="B53" s="125" t="s">
        <v>18</v>
      </c>
      <c r="C53" s="125" t="s">
        <v>6</v>
      </c>
      <c r="D53" s="126"/>
      <c r="E53" s="126"/>
      <c r="F53" s="127" t="s">
        <v>61</v>
      </c>
      <c r="G53" s="127"/>
      <c r="H53" s="127"/>
      <c r="I53" s="127" t="s">
        <v>31</v>
      </c>
      <c r="J53" s="127" t="s">
        <v>0</v>
      </c>
    </row>
    <row r="54" spans="1:10" ht="36.75" customHeight="1">
      <c r="A54" s="123"/>
      <c r="B54" s="128" t="s">
        <v>62</v>
      </c>
      <c r="C54" s="188" t="s">
        <v>63</v>
      </c>
      <c r="D54" s="189"/>
      <c r="E54" s="189"/>
      <c r="F54" s="134" t="s">
        <v>26</v>
      </c>
      <c r="G54" s="135"/>
      <c r="H54" s="135"/>
      <c r="I54" s="135">
        <f>'002 001 Pol'!G8+'002 002 Pol'!G8+'002 005 Pol'!G8</f>
        <v>0</v>
      </c>
      <c r="J54" s="132" t="str">
        <f>IF(I86=0,"",I54/I86*100)</f>
        <v/>
      </c>
    </row>
    <row r="55" spans="1:10" ht="36.75" customHeight="1">
      <c r="A55" s="123"/>
      <c r="B55" s="128" t="s">
        <v>64</v>
      </c>
      <c r="C55" s="188" t="s">
        <v>65</v>
      </c>
      <c r="D55" s="189"/>
      <c r="E55" s="189"/>
      <c r="F55" s="134" t="s">
        <v>26</v>
      </c>
      <c r="G55" s="135"/>
      <c r="H55" s="135"/>
      <c r="I55" s="135">
        <f>'002 006 Pol'!G8</f>
        <v>0</v>
      </c>
      <c r="J55" s="132" t="str">
        <f>IF(I86=0,"",I55/I86*100)</f>
        <v/>
      </c>
    </row>
    <row r="56" spans="1:10" ht="36.75" customHeight="1">
      <c r="A56" s="123"/>
      <c r="B56" s="128" t="s">
        <v>66</v>
      </c>
      <c r="C56" s="188" t="s">
        <v>67</v>
      </c>
      <c r="D56" s="189"/>
      <c r="E56" s="189"/>
      <c r="F56" s="134" t="s">
        <v>26</v>
      </c>
      <c r="G56" s="135"/>
      <c r="H56" s="135"/>
      <c r="I56" s="135">
        <f>'002 006 Pol'!G14</f>
        <v>0</v>
      </c>
      <c r="J56" s="132" t="str">
        <f>IF(I86=0,"",I56/I86*100)</f>
        <v/>
      </c>
    </row>
    <row r="57" spans="1:10" ht="36.75" customHeight="1">
      <c r="A57" s="123"/>
      <c r="B57" s="128" t="s">
        <v>68</v>
      </c>
      <c r="C57" s="188" t="s">
        <v>69</v>
      </c>
      <c r="D57" s="189"/>
      <c r="E57" s="189"/>
      <c r="F57" s="134" t="s">
        <v>26</v>
      </c>
      <c r="G57" s="135"/>
      <c r="H57" s="135"/>
      <c r="I57" s="135">
        <f>'002 006 Pol'!G24</f>
        <v>0</v>
      </c>
      <c r="J57" s="132" t="str">
        <f>IF(I86=0,"",I57/I86*100)</f>
        <v/>
      </c>
    </row>
    <row r="58" spans="1:10" ht="36.75" customHeight="1">
      <c r="A58" s="123"/>
      <c r="B58" s="128" t="s">
        <v>70</v>
      </c>
      <c r="C58" s="188" t="s">
        <v>71</v>
      </c>
      <c r="D58" s="189"/>
      <c r="E58" s="189"/>
      <c r="F58" s="134" t="s">
        <v>26</v>
      </c>
      <c r="G58" s="135"/>
      <c r="H58" s="135"/>
      <c r="I58" s="135">
        <f>'002 006 Pol'!G27</f>
        <v>0</v>
      </c>
      <c r="J58" s="132" t="str">
        <f>IF(I86=0,"",I58/I86*100)</f>
        <v/>
      </c>
    </row>
    <row r="59" spans="1:10" ht="36.75" customHeight="1">
      <c r="A59" s="123"/>
      <c r="B59" s="128" t="s">
        <v>72</v>
      </c>
      <c r="C59" s="188" t="s">
        <v>73</v>
      </c>
      <c r="D59" s="189"/>
      <c r="E59" s="189"/>
      <c r="F59" s="134" t="s">
        <v>26</v>
      </c>
      <c r="G59" s="135"/>
      <c r="H59" s="135"/>
      <c r="I59" s="135">
        <f>'002 006 Pol'!G60</f>
        <v>0</v>
      </c>
      <c r="J59" s="132" t="str">
        <f>IF(I86=0,"",I59/I86*100)</f>
        <v/>
      </c>
    </row>
    <row r="60" spans="1:10" ht="36.75" customHeight="1">
      <c r="A60" s="123"/>
      <c r="B60" s="128" t="s">
        <v>74</v>
      </c>
      <c r="C60" s="188" t="s">
        <v>75</v>
      </c>
      <c r="D60" s="189"/>
      <c r="E60" s="189"/>
      <c r="F60" s="134" t="s">
        <v>26</v>
      </c>
      <c r="G60" s="135"/>
      <c r="H60" s="135"/>
      <c r="I60" s="135">
        <f>'002 002 Pol'!G55</f>
        <v>0</v>
      </c>
      <c r="J60" s="132" t="str">
        <f>IF(I86=0,"",I60/I86*100)</f>
        <v/>
      </c>
    </row>
    <row r="61" spans="1:10" ht="36.75" customHeight="1">
      <c r="A61" s="123"/>
      <c r="B61" s="128" t="s">
        <v>76</v>
      </c>
      <c r="C61" s="188" t="s">
        <v>77</v>
      </c>
      <c r="D61" s="189"/>
      <c r="E61" s="189"/>
      <c r="F61" s="134" t="s">
        <v>26</v>
      </c>
      <c r="G61" s="135"/>
      <c r="H61" s="135"/>
      <c r="I61" s="135">
        <f>'002 004 Pol'!G39</f>
        <v>0</v>
      </c>
      <c r="J61" s="132" t="str">
        <f>IF(I86=0,"",I61/I86*100)</f>
        <v/>
      </c>
    </row>
    <row r="62" spans="1:10" ht="36.75" customHeight="1">
      <c r="A62" s="123"/>
      <c r="B62" s="128" t="s">
        <v>78</v>
      </c>
      <c r="C62" s="188" t="s">
        <v>79</v>
      </c>
      <c r="D62" s="189"/>
      <c r="E62" s="189"/>
      <c r="F62" s="134" t="s">
        <v>26</v>
      </c>
      <c r="G62" s="135"/>
      <c r="H62" s="135"/>
      <c r="I62" s="135">
        <f>'002 002 Pol'!G91</f>
        <v>0</v>
      </c>
      <c r="J62" s="132" t="str">
        <f>IF(I86=0,"",I62/I86*100)</f>
        <v/>
      </c>
    </row>
    <row r="63" spans="1:10" ht="36.75" customHeight="1">
      <c r="A63" s="123"/>
      <c r="B63" s="128" t="s">
        <v>80</v>
      </c>
      <c r="C63" s="188" t="s">
        <v>81</v>
      </c>
      <c r="D63" s="189"/>
      <c r="E63" s="189"/>
      <c r="F63" s="134" t="s">
        <v>26</v>
      </c>
      <c r="G63" s="135"/>
      <c r="H63" s="135"/>
      <c r="I63" s="135">
        <f>'002 002 Pol'!G106</f>
        <v>0</v>
      </c>
      <c r="J63" s="132" t="str">
        <f>IF(I86=0,"",I63/I86*100)</f>
        <v/>
      </c>
    </row>
    <row r="64" spans="1:10" ht="36.75" customHeight="1">
      <c r="A64" s="123"/>
      <c r="B64" s="128" t="s">
        <v>82</v>
      </c>
      <c r="C64" s="188" t="s">
        <v>83</v>
      </c>
      <c r="D64" s="189"/>
      <c r="E64" s="189"/>
      <c r="F64" s="134" t="s">
        <v>26</v>
      </c>
      <c r="G64" s="135"/>
      <c r="H64" s="135"/>
      <c r="I64" s="135">
        <f>'002 002 Pol'!G120</f>
        <v>0</v>
      </c>
      <c r="J64" s="132" t="str">
        <f>IF(I86=0,"",I64/I86*100)</f>
        <v/>
      </c>
    </row>
    <row r="65" spans="1:10" ht="36.75" customHeight="1">
      <c r="A65" s="123"/>
      <c r="B65" s="128" t="s">
        <v>84</v>
      </c>
      <c r="C65" s="188" t="s">
        <v>85</v>
      </c>
      <c r="D65" s="189"/>
      <c r="E65" s="189"/>
      <c r="F65" s="134" t="s">
        <v>26</v>
      </c>
      <c r="G65" s="135"/>
      <c r="H65" s="135"/>
      <c r="I65" s="135">
        <f>'002 002 Pol'!G161</f>
        <v>0</v>
      </c>
      <c r="J65" s="132" t="str">
        <f>IF(I86=0,"",I65/I86*100)</f>
        <v/>
      </c>
    </row>
    <row r="66" spans="1:10" ht="36.75" customHeight="1">
      <c r="A66" s="123"/>
      <c r="B66" s="128" t="s">
        <v>86</v>
      </c>
      <c r="C66" s="188" t="s">
        <v>87</v>
      </c>
      <c r="D66" s="189"/>
      <c r="E66" s="189"/>
      <c r="F66" s="134" t="s">
        <v>26</v>
      </c>
      <c r="G66" s="135"/>
      <c r="H66" s="135"/>
      <c r="I66" s="135">
        <f>'002 001 Pol'!G12+'002 002 Pol'!G170</f>
        <v>0</v>
      </c>
      <c r="J66" s="132" t="str">
        <f>IF(I86=0,"",I66/I86*100)</f>
        <v/>
      </c>
    </row>
    <row r="67" spans="1:10" ht="36.75" customHeight="1">
      <c r="A67" s="123"/>
      <c r="B67" s="128" t="s">
        <v>88</v>
      </c>
      <c r="C67" s="188" t="s">
        <v>89</v>
      </c>
      <c r="D67" s="189"/>
      <c r="E67" s="189"/>
      <c r="F67" s="134" t="s">
        <v>26</v>
      </c>
      <c r="G67" s="135"/>
      <c r="H67" s="135"/>
      <c r="I67" s="135">
        <f>'002 001 Pol'!G40</f>
        <v>0</v>
      </c>
      <c r="J67" s="132" t="str">
        <f>IF(I86=0,"",I67/I86*100)</f>
        <v/>
      </c>
    </row>
    <row r="68" spans="1:10" ht="36.75" customHeight="1">
      <c r="A68" s="123"/>
      <c r="B68" s="128" t="s">
        <v>90</v>
      </c>
      <c r="C68" s="188" t="s">
        <v>91</v>
      </c>
      <c r="D68" s="189"/>
      <c r="E68" s="189"/>
      <c r="F68" s="134" t="s">
        <v>26</v>
      </c>
      <c r="G68" s="135"/>
      <c r="H68" s="135"/>
      <c r="I68" s="135">
        <f>'002 002 Pol'!G207</f>
        <v>0</v>
      </c>
      <c r="J68" s="132" t="str">
        <f>IF(I86=0,"",I68/I86*100)</f>
        <v/>
      </c>
    </row>
    <row r="69" spans="1:10" ht="36.75" customHeight="1">
      <c r="A69" s="123"/>
      <c r="B69" s="128" t="s">
        <v>92</v>
      </c>
      <c r="C69" s="188" t="s">
        <v>51</v>
      </c>
      <c r="D69" s="189"/>
      <c r="E69" s="189"/>
      <c r="F69" s="134" t="s">
        <v>26</v>
      </c>
      <c r="G69" s="135"/>
      <c r="H69" s="135"/>
      <c r="I69" s="135">
        <f>'002 003 Pol'!G8</f>
        <v>0</v>
      </c>
      <c r="J69" s="132" t="str">
        <f>IF(I86=0,"",I69/I86*100)</f>
        <v/>
      </c>
    </row>
    <row r="70" spans="1:10" ht="36.75" customHeight="1">
      <c r="A70" s="123"/>
      <c r="B70" s="128" t="s">
        <v>93</v>
      </c>
      <c r="C70" s="188" t="s">
        <v>94</v>
      </c>
      <c r="D70" s="189"/>
      <c r="E70" s="189"/>
      <c r="F70" s="134" t="s">
        <v>26</v>
      </c>
      <c r="G70" s="135"/>
      <c r="H70" s="135"/>
      <c r="I70" s="135">
        <f>'002 006 Pol'!G69</f>
        <v>0</v>
      </c>
      <c r="J70" s="132" t="str">
        <f>IF(I86=0,"",I70/I86*100)</f>
        <v/>
      </c>
    </row>
    <row r="71" spans="1:10" ht="36.75" customHeight="1">
      <c r="A71" s="123"/>
      <c r="B71" s="128" t="s">
        <v>95</v>
      </c>
      <c r="C71" s="188" t="s">
        <v>96</v>
      </c>
      <c r="D71" s="189"/>
      <c r="E71" s="189"/>
      <c r="F71" s="134" t="s">
        <v>26</v>
      </c>
      <c r="G71" s="135"/>
      <c r="H71" s="135"/>
      <c r="I71" s="135">
        <f>'002 006 Pol'!G95</f>
        <v>0</v>
      </c>
      <c r="J71" s="132" t="str">
        <f>IF(I86=0,"",I71/I86*100)</f>
        <v/>
      </c>
    </row>
    <row r="72" spans="1:10" ht="36.75" customHeight="1">
      <c r="A72" s="123"/>
      <c r="B72" s="128" t="s">
        <v>97</v>
      </c>
      <c r="C72" s="188" t="s">
        <v>98</v>
      </c>
      <c r="D72" s="189"/>
      <c r="E72" s="189"/>
      <c r="F72" s="134" t="s">
        <v>26</v>
      </c>
      <c r="G72" s="135"/>
      <c r="H72" s="135"/>
      <c r="I72" s="135">
        <f>'002 004 Pol'!G63+'002 005 Pol'!G49</f>
        <v>0</v>
      </c>
      <c r="J72" s="132" t="str">
        <f>IF(I86=0,"",I72/I86*100)</f>
        <v/>
      </c>
    </row>
    <row r="73" spans="1:10" ht="36.75" customHeight="1">
      <c r="A73" s="123"/>
      <c r="B73" s="128" t="s">
        <v>99</v>
      </c>
      <c r="C73" s="188" t="s">
        <v>100</v>
      </c>
      <c r="D73" s="189"/>
      <c r="E73" s="189"/>
      <c r="F73" s="134" t="s">
        <v>26</v>
      </c>
      <c r="G73" s="135"/>
      <c r="H73" s="135"/>
      <c r="I73" s="135">
        <f>'002 001 Pol'!G74+'002 002 Pol'!G249</f>
        <v>0</v>
      </c>
      <c r="J73" s="132" t="str">
        <f>IF(I86=0,"",I73/I86*100)</f>
        <v/>
      </c>
    </row>
    <row r="74" spans="1:10" ht="36.75" customHeight="1">
      <c r="A74" s="123"/>
      <c r="B74" s="128" t="s">
        <v>101</v>
      </c>
      <c r="C74" s="188" t="s">
        <v>102</v>
      </c>
      <c r="D74" s="189"/>
      <c r="E74" s="189"/>
      <c r="F74" s="134" t="s">
        <v>26</v>
      </c>
      <c r="G74" s="135"/>
      <c r="H74" s="135"/>
      <c r="I74" s="135">
        <f>'002 001 Pol'!G76</f>
        <v>0</v>
      </c>
      <c r="J74" s="132" t="str">
        <f>IF(I86=0,"",I74/I86*100)</f>
        <v/>
      </c>
    </row>
    <row r="75" spans="1:10" ht="36.75" customHeight="1">
      <c r="A75" s="123"/>
      <c r="B75" s="128" t="s">
        <v>103</v>
      </c>
      <c r="C75" s="188" t="s">
        <v>104</v>
      </c>
      <c r="D75" s="189"/>
      <c r="E75" s="189"/>
      <c r="F75" s="134" t="s">
        <v>26</v>
      </c>
      <c r="G75" s="135"/>
      <c r="H75" s="135"/>
      <c r="I75" s="135">
        <f>'002 001 Pol'!G78+'002 002 Pol'!G252</f>
        <v>0</v>
      </c>
      <c r="J75" s="132" t="str">
        <f>IF(I86=0,"",I75/I86*100)</f>
        <v/>
      </c>
    </row>
    <row r="76" spans="1:10" ht="36.75" customHeight="1">
      <c r="A76" s="123"/>
      <c r="B76" s="128" t="s">
        <v>105</v>
      </c>
      <c r="C76" s="188" t="s">
        <v>106</v>
      </c>
      <c r="D76" s="189"/>
      <c r="E76" s="189"/>
      <c r="F76" s="134" t="s">
        <v>26</v>
      </c>
      <c r="G76" s="135"/>
      <c r="H76" s="135"/>
      <c r="I76" s="135">
        <f>'002 001 Pol'!G83+'002 002 Pol'!G257</f>
        <v>0</v>
      </c>
      <c r="J76" s="132" t="str">
        <f>IF(I86=0,"",I76/I86*100)</f>
        <v/>
      </c>
    </row>
    <row r="77" spans="1:10" ht="36.75" customHeight="1">
      <c r="A77" s="123"/>
      <c r="B77" s="128" t="s">
        <v>107</v>
      </c>
      <c r="C77" s="188" t="s">
        <v>108</v>
      </c>
      <c r="D77" s="189"/>
      <c r="E77" s="189"/>
      <c r="F77" s="134" t="s">
        <v>26</v>
      </c>
      <c r="G77" s="135"/>
      <c r="H77" s="135"/>
      <c r="I77" s="135">
        <f>'002 001 Pol'!G85+'002 002 Pol'!G259</f>
        <v>0</v>
      </c>
      <c r="J77" s="132" t="str">
        <f>IF(I86=0,"",I77/I86*100)</f>
        <v/>
      </c>
    </row>
    <row r="78" spans="1:10" ht="36.75" customHeight="1">
      <c r="A78" s="123"/>
      <c r="B78" s="128" t="s">
        <v>109</v>
      </c>
      <c r="C78" s="188" t="s">
        <v>30</v>
      </c>
      <c r="D78" s="189"/>
      <c r="E78" s="189"/>
      <c r="F78" s="134" t="s">
        <v>26</v>
      </c>
      <c r="G78" s="135"/>
      <c r="H78" s="135"/>
      <c r="I78" s="135">
        <f>'002 001 Pol'!G87+'002 002 Pol'!G261</f>
        <v>0</v>
      </c>
      <c r="J78" s="132" t="str">
        <f>IF(I86=0,"",I78/I86*100)</f>
        <v/>
      </c>
    </row>
    <row r="79" spans="1:10" ht="36.75" customHeight="1">
      <c r="A79" s="123"/>
      <c r="B79" s="128" t="s">
        <v>110</v>
      </c>
      <c r="C79" s="188" t="s">
        <v>111</v>
      </c>
      <c r="D79" s="189"/>
      <c r="E79" s="189"/>
      <c r="F79" s="134" t="s">
        <v>27</v>
      </c>
      <c r="G79" s="135"/>
      <c r="H79" s="135"/>
      <c r="I79" s="135">
        <f>'002 002 Pol'!G210</f>
        <v>0</v>
      </c>
      <c r="J79" s="132" t="str">
        <f>IF(I86=0,"",I79/I86*100)</f>
        <v/>
      </c>
    </row>
    <row r="80" spans="1:10" ht="36.75" customHeight="1">
      <c r="A80" s="123"/>
      <c r="B80" s="128" t="s">
        <v>112</v>
      </c>
      <c r="C80" s="188" t="s">
        <v>113</v>
      </c>
      <c r="D80" s="189"/>
      <c r="E80" s="189"/>
      <c r="F80" s="134" t="s">
        <v>27</v>
      </c>
      <c r="G80" s="135"/>
      <c r="H80" s="135"/>
      <c r="I80" s="135">
        <f>'002 005 Pol'!G21</f>
        <v>0</v>
      </c>
      <c r="J80" s="132" t="str">
        <f>IF(I86=0,"",I80/I86*100)</f>
        <v/>
      </c>
    </row>
    <row r="81" spans="1:10" ht="36.75" customHeight="1">
      <c r="A81" s="123"/>
      <c r="B81" s="128" t="s">
        <v>114</v>
      </c>
      <c r="C81" s="188" t="s">
        <v>115</v>
      </c>
      <c r="D81" s="189"/>
      <c r="E81" s="189"/>
      <c r="F81" s="134" t="s">
        <v>27</v>
      </c>
      <c r="G81" s="135"/>
      <c r="H81" s="135"/>
      <c r="I81" s="135">
        <f>'002 005 Pol'!G34</f>
        <v>0</v>
      </c>
      <c r="J81" s="132" t="str">
        <f>IF(I86=0,"",I81/I86*100)</f>
        <v/>
      </c>
    </row>
    <row r="82" spans="1:10" ht="36.75" customHeight="1">
      <c r="A82" s="123"/>
      <c r="B82" s="128" t="s">
        <v>116</v>
      </c>
      <c r="C82" s="188" t="s">
        <v>77</v>
      </c>
      <c r="D82" s="189"/>
      <c r="E82" s="189"/>
      <c r="F82" s="134" t="s">
        <v>27</v>
      </c>
      <c r="G82" s="135"/>
      <c r="H82" s="135"/>
      <c r="I82" s="135">
        <f>'002 004 Pol'!G8</f>
        <v>0</v>
      </c>
      <c r="J82" s="132" t="str">
        <f>IF(I86=0,"",I82/I86*100)</f>
        <v/>
      </c>
    </row>
    <row r="83" spans="1:10" ht="36.75" customHeight="1">
      <c r="A83" s="123"/>
      <c r="B83" s="128" t="s">
        <v>117</v>
      </c>
      <c r="C83" s="188" t="s">
        <v>118</v>
      </c>
      <c r="D83" s="189"/>
      <c r="E83" s="189"/>
      <c r="F83" s="134" t="s">
        <v>27</v>
      </c>
      <c r="G83" s="135"/>
      <c r="H83" s="135"/>
      <c r="I83" s="135">
        <f>'002 001 Pol'!G52+'002 002 Pol'!G218</f>
        <v>0</v>
      </c>
      <c r="J83" s="132" t="str">
        <f>IF(I86=0,"",I83/I86*100)</f>
        <v/>
      </c>
    </row>
    <row r="84" spans="1:10" ht="36.75" customHeight="1">
      <c r="A84" s="123"/>
      <c r="B84" s="128" t="s">
        <v>119</v>
      </c>
      <c r="C84" s="188" t="s">
        <v>120</v>
      </c>
      <c r="D84" s="189"/>
      <c r="E84" s="189"/>
      <c r="F84" s="134" t="s">
        <v>27</v>
      </c>
      <c r="G84" s="135"/>
      <c r="H84" s="135"/>
      <c r="I84" s="135">
        <f>'002 001 Pol'!G55+'002 002 Pol'!G224</f>
        <v>0</v>
      </c>
      <c r="J84" s="132" t="str">
        <f>IF(I86=0,"",I84/I86*100)</f>
        <v/>
      </c>
    </row>
    <row r="85" spans="1:10" ht="36.75" customHeight="1">
      <c r="A85" s="123"/>
      <c r="B85" s="128" t="s">
        <v>121</v>
      </c>
      <c r="C85" s="188" t="s">
        <v>122</v>
      </c>
      <c r="D85" s="189"/>
      <c r="E85" s="189"/>
      <c r="F85" s="134" t="s">
        <v>27</v>
      </c>
      <c r="G85" s="135"/>
      <c r="H85" s="135"/>
      <c r="I85" s="135">
        <f>'002 002 Pol'!G234</f>
        <v>0</v>
      </c>
      <c r="J85" s="132" t="str">
        <f>IF(I86=0,"",I85/I86*100)</f>
        <v/>
      </c>
    </row>
    <row r="86" spans="1:10" ht="25.5" customHeight="1">
      <c r="A86" s="124"/>
      <c r="B86" s="129" t="s">
        <v>1</v>
      </c>
      <c r="C86" s="130"/>
      <c r="D86" s="131"/>
      <c r="E86" s="131"/>
      <c r="F86" s="136"/>
      <c r="G86" s="137"/>
      <c r="H86" s="137"/>
      <c r="I86" s="137">
        <f>SUM(I54:I85)</f>
        <v>0</v>
      </c>
      <c r="J86" s="133">
        <f>SUM(J54:J85)</f>
        <v>0</v>
      </c>
    </row>
    <row r="87" spans="1:10">
      <c r="F87" s="86"/>
      <c r="G87" s="86"/>
      <c r="H87" s="86"/>
      <c r="I87" s="86"/>
      <c r="J87" s="87"/>
    </row>
    <row r="88" spans="1:10">
      <c r="F88" s="86"/>
      <c r="G88" s="86"/>
      <c r="H88" s="86"/>
      <c r="I88" s="86"/>
      <c r="J88" s="87"/>
    </row>
    <row r="89" spans="1:10">
      <c r="F89" s="86"/>
      <c r="G89" s="86"/>
      <c r="H89" s="86"/>
      <c r="I89" s="86"/>
      <c r="J89" s="87"/>
    </row>
  </sheetData>
  <sheetProtection algorithmName="SHA-512" hashValue="EoopeguTvK85KgY29rZYLM7lJQPqHOCScoEvsUmP8U4ghHfMwDOZM8/o4IJXGVl34aIy7ol4P7UoxKDT6ZjXaw==" saltValue="xFc71yZ2PDZYygd4ujfzk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796875" defaultRowHeight="12.5"/>
  <cols>
    <col min="1" max="1" width="4.26953125" style="3" customWidth="1"/>
    <col min="2" max="2" width="14.453125" style="3" customWidth="1"/>
    <col min="3" max="3" width="38.26953125" style="7" customWidth="1"/>
    <col min="4" max="4" width="4.54296875" style="3" customWidth="1"/>
    <col min="5" max="5" width="10.54296875" style="3" customWidth="1"/>
    <col min="6" max="6" width="9.81640625" style="3" customWidth="1"/>
    <col min="7" max="7" width="12.7265625" style="3" customWidth="1"/>
    <col min="8" max="16384" width="9.1796875" style="3"/>
  </cols>
  <sheetData>
    <row r="1" spans="1:7" ht="15.5">
      <c r="A1" s="239" t="s">
        <v>7</v>
      </c>
      <c r="B1" s="239"/>
      <c r="C1" s="240"/>
      <c r="D1" s="239"/>
      <c r="E1" s="239"/>
      <c r="F1" s="239"/>
      <c r="G1" s="239"/>
    </row>
    <row r="2" spans="1:7" ht="25" customHeight="1">
      <c r="A2" s="50" t="s">
        <v>8</v>
      </c>
      <c r="B2" s="49"/>
      <c r="C2" s="241"/>
      <c r="D2" s="241"/>
      <c r="E2" s="241"/>
      <c r="F2" s="241"/>
      <c r="G2" s="242"/>
    </row>
    <row r="3" spans="1:7" ht="25" customHeight="1">
      <c r="A3" s="50" t="s">
        <v>9</v>
      </c>
      <c r="B3" s="49"/>
      <c r="C3" s="241"/>
      <c r="D3" s="241"/>
      <c r="E3" s="241"/>
      <c r="F3" s="241"/>
      <c r="G3" s="242"/>
    </row>
    <row r="4" spans="1:7" ht="25" customHeight="1">
      <c r="A4" s="50" t="s">
        <v>10</v>
      </c>
      <c r="B4" s="49"/>
      <c r="C4" s="241"/>
      <c r="D4" s="241"/>
      <c r="E4" s="241"/>
      <c r="F4" s="241"/>
      <c r="G4" s="242"/>
    </row>
    <row r="5" spans="1:7">
      <c r="B5" s="4"/>
      <c r="C5" s="5"/>
      <c r="D5" s="6"/>
    </row>
  </sheetData>
  <sheetProtection algorithmName="SHA-512" hashValue="cOP9eA4rfI+tOedTVCpAokM2lpYo1fEBsjX+XEOtvYH+l2pCkBJdy1D6Dt9juxx64oSUEp8qKvF4z4rOCG984w==" saltValue="xIhCvO6ZB+eIFz+fYGJHg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/>
  <cols>
    <col min="1" max="1" width="3.453125" customWidth="1"/>
    <col min="2" max="2" width="12.54296875" style="121" customWidth="1"/>
    <col min="3" max="3" width="38.26953125" style="121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43" t="s">
        <v>7</v>
      </c>
      <c r="B1" s="243"/>
      <c r="C1" s="243"/>
      <c r="D1" s="243"/>
      <c r="E1" s="243"/>
      <c r="F1" s="243"/>
      <c r="G1" s="243"/>
      <c r="AG1" t="s">
        <v>125</v>
      </c>
    </row>
    <row r="2" spans="1:60" ht="25" customHeight="1">
      <c r="A2" s="139" t="s">
        <v>8</v>
      </c>
      <c r="B2" s="49" t="s">
        <v>43</v>
      </c>
      <c r="C2" s="244" t="s">
        <v>44</v>
      </c>
      <c r="D2" s="245"/>
      <c r="E2" s="245"/>
      <c r="F2" s="245"/>
      <c r="G2" s="246"/>
      <c r="AG2" t="s">
        <v>126</v>
      </c>
    </row>
    <row r="3" spans="1:60" ht="25" customHeight="1">
      <c r="A3" s="139" t="s">
        <v>9</v>
      </c>
      <c r="B3" s="49" t="s">
        <v>46</v>
      </c>
      <c r="C3" s="244" t="s">
        <v>47</v>
      </c>
      <c r="D3" s="245"/>
      <c r="E3" s="245"/>
      <c r="F3" s="245"/>
      <c r="G3" s="246"/>
      <c r="AC3" s="121" t="s">
        <v>126</v>
      </c>
      <c r="AG3" t="s">
        <v>127</v>
      </c>
    </row>
    <row r="4" spans="1:60" ht="25" customHeight="1">
      <c r="A4" s="140" t="s">
        <v>10</v>
      </c>
      <c r="B4" s="141" t="s">
        <v>43</v>
      </c>
      <c r="C4" s="247" t="s">
        <v>48</v>
      </c>
      <c r="D4" s="248"/>
      <c r="E4" s="248"/>
      <c r="F4" s="248"/>
      <c r="G4" s="249"/>
      <c r="AG4" t="s">
        <v>128</v>
      </c>
    </row>
    <row r="5" spans="1:60">
      <c r="D5" s="10"/>
    </row>
    <row r="6" spans="1:60" ht="37.5">
      <c r="A6" s="143" t="s">
        <v>129</v>
      </c>
      <c r="B6" s="145" t="s">
        <v>130</v>
      </c>
      <c r="C6" s="145" t="s">
        <v>131</v>
      </c>
      <c r="D6" s="144" t="s">
        <v>132</v>
      </c>
      <c r="E6" s="143" t="s">
        <v>133</v>
      </c>
      <c r="F6" s="142" t="s">
        <v>134</v>
      </c>
      <c r="G6" s="143" t="s">
        <v>31</v>
      </c>
      <c r="H6" s="146" t="s">
        <v>32</v>
      </c>
      <c r="I6" s="146" t="s">
        <v>135</v>
      </c>
      <c r="J6" s="146" t="s">
        <v>33</v>
      </c>
      <c r="K6" s="146" t="s">
        <v>136</v>
      </c>
      <c r="L6" s="146" t="s">
        <v>137</v>
      </c>
      <c r="M6" s="146" t="s">
        <v>138</v>
      </c>
      <c r="N6" s="146" t="s">
        <v>139</v>
      </c>
      <c r="O6" s="146" t="s">
        <v>140</v>
      </c>
      <c r="P6" s="146" t="s">
        <v>141</v>
      </c>
      <c r="Q6" s="146" t="s">
        <v>142</v>
      </c>
      <c r="R6" s="146" t="s">
        <v>143</v>
      </c>
      <c r="S6" s="146" t="s">
        <v>144</v>
      </c>
      <c r="T6" s="146" t="s">
        <v>145</v>
      </c>
      <c r="U6" s="146" t="s">
        <v>146</v>
      </c>
      <c r="V6" s="146" t="s">
        <v>147</v>
      </c>
      <c r="W6" s="146" t="s">
        <v>148</v>
      </c>
      <c r="X6" s="146" t="s">
        <v>149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ht="13">
      <c r="A8" s="161" t="s">
        <v>150</v>
      </c>
      <c r="B8" s="162" t="s">
        <v>62</v>
      </c>
      <c r="C8" s="180" t="s">
        <v>63</v>
      </c>
      <c r="D8" s="163"/>
      <c r="E8" s="164"/>
      <c r="F8" s="165"/>
      <c r="G8" s="166">
        <f>SUMIF(AG9:AG11,"&lt;&gt;NOR",G9:G11)</f>
        <v>0</v>
      </c>
      <c r="H8" s="160"/>
      <c r="I8" s="160">
        <f>SUM(I9:I11)</f>
        <v>0</v>
      </c>
      <c r="J8" s="160"/>
      <c r="K8" s="160">
        <f>SUM(K9:K11)</f>
        <v>0</v>
      </c>
      <c r="L8" s="160"/>
      <c r="M8" s="160">
        <f>SUM(M9:M11)</f>
        <v>0</v>
      </c>
      <c r="N8" s="160"/>
      <c r="O8" s="160">
        <f>SUM(O9:O11)</f>
        <v>0</v>
      </c>
      <c r="P8" s="160"/>
      <c r="Q8" s="160">
        <f>SUM(Q9:Q11)</f>
        <v>21.16</v>
      </c>
      <c r="R8" s="160"/>
      <c r="S8" s="160"/>
      <c r="T8" s="160"/>
      <c r="U8" s="160"/>
      <c r="V8" s="160">
        <f>SUM(V9:V11)</f>
        <v>13.28</v>
      </c>
      <c r="W8" s="160"/>
      <c r="X8" s="160"/>
      <c r="AG8" t="s">
        <v>151</v>
      </c>
    </row>
    <row r="9" spans="1:60" ht="20" outlineLevel="1">
      <c r="A9" s="167">
        <v>1</v>
      </c>
      <c r="B9" s="168" t="s">
        <v>152</v>
      </c>
      <c r="C9" s="181" t="s">
        <v>153</v>
      </c>
      <c r="D9" s="169" t="s">
        <v>154</v>
      </c>
      <c r="E9" s="170">
        <v>82.97</v>
      </c>
      <c r="F9" s="171"/>
      <c r="G9" s="172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6">
        <v>0</v>
      </c>
      <c r="O9" s="156">
        <f>ROUND(E9*N9,2)</f>
        <v>0</v>
      </c>
      <c r="P9" s="156">
        <v>0.255</v>
      </c>
      <c r="Q9" s="156">
        <f>ROUND(E9*P9,2)</f>
        <v>21.16</v>
      </c>
      <c r="R9" s="156"/>
      <c r="S9" s="156" t="s">
        <v>155</v>
      </c>
      <c r="T9" s="156" t="s">
        <v>156</v>
      </c>
      <c r="U9" s="156">
        <v>0.16</v>
      </c>
      <c r="V9" s="156">
        <f>ROUND(E9*U9,2)</f>
        <v>13.28</v>
      </c>
      <c r="W9" s="156"/>
      <c r="X9" s="156" t="s">
        <v>157</v>
      </c>
      <c r="Y9" s="147"/>
      <c r="Z9" s="147"/>
      <c r="AA9" s="147"/>
      <c r="AB9" s="147"/>
      <c r="AC9" s="147"/>
      <c r="AD9" s="147"/>
      <c r="AE9" s="147"/>
      <c r="AF9" s="147"/>
      <c r="AG9" s="147" t="s">
        <v>158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54"/>
      <c r="B10" s="155"/>
      <c r="C10" s="182" t="s">
        <v>159</v>
      </c>
      <c r="D10" s="158"/>
      <c r="E10" s="159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160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>
      <c r="A11" s="154"/>
      <c r="B11" s="155"/>
      <c r="C11" s="182" t="s">
        <v>161</v>
      </c>
      <c r="D11" s="158"/>
      <c r="E11" s="159">
        <v>82.97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160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3">
      <c r="A12" s="161" t="s">
        <v>150</v>
      </c>
      <c r="B12" s="162" t="s">
        <v>86</v>
      </c>
      <c r="C12" s="180" t="s">
        <v>87</v>
      </c>
      <c r="D12" s="163"/>
      <c r="E12" s="164"/>
      <c r="F12" s="165"/>
      <c r="G12" s="166">
        <f>SUMIF(AG13:AG39,"&lt;&gt;NOR",G13:G39)</f>
        <v>0</v>
      </c>
      <c r="H12" s="160"/>
      <c r="I12" s="160">
        <f>SUM(I13:I39)</f>
        <v>0</v>
      </c>
      <c r="J12" s="160"/>
      <c r="K12" s="160">
        <f>SUM(K13:K39)</f>
        <v>0</v>
      </c>
      <c r="L12" s="160"/>
      <c r="M12" s="160">
        <f>SUM(M13:M39)</f>
        <v>0</v>
      </c>
      <c r="N12" s="160"/>
      <c r="O12" s="160">
        <f>SUM(O13:O39)</f>
        <v>0.19</v>
      </c>
      <c r="P12" s="160"/>
      <c r="Q12" s="160">
        <f>SUM(Q13:Q39)</f>
        <v>43.82</v>
      </c>
      <c r="R12" s="160"/>
      <c r="S12" s="160"/>
      <c r="T12" s="160"/>
      <c r="U12" s="160"/>
      <c r="V12" s="160">
        <f>SUM(V13:V39)</f>
        <v>85.25</v>
      </c>
      <c r="W12" s="160"/>
      <c r="X12" s="160"/>
      <c r="AG12" t="s">
        <v>151</v>
      </c>
    </row>
    <row r="13" spans="1:60" ht="20" outlineLevel="1">
      <c r="A13" s="167">
        <v>2</v>
      </c>
      <c r="B13" s="168" t="s">
        <v>162</v>
      </c>
      <c r="C13" s="181" t="s">
        <v>163</v>
      </c>
      <c r="D13" s="169" t="s">
        <v>154</v>
      </c>
      <c r="E13" s="170">
        <v>49.875</v>
      </c>
      <c r="F13" s="171"/>
      <c r="G13" s="172">
        <f>ROUND(E13*F13,2)</f>
        <v>0</v>
      </c>
      <c r="H13" s="157"/>
      <c r="I13" s="156">
        <f>ROUND(E13*H13,2)</f>
        <v>0</v>
      </c>
      <c r="J13" s="157"/>
      <c r="K13" s="156">
        <f>ROUND(E13*J13,2)</f>
        <v>0</v>
      </c>
      <c r="L13" s="156">
        <v>21</v>
      </c>
      <c r="M13" s="156">
        <f>G13*(1+L13/100)</f>
        <v>0</v>
      </c>
      <c r="N13" s="156">
        <v>1.2999999999999999E-4</v>
      </c>
      <c r="O13" s="156">
        <f>ROUND(E13*N13,2)</f>
        <v>0.01</v>
      </c>
      <c r="P13" s="156">
        <v>0</v>
      </c>
      <c r="Q13" s="156">
        <f>ROUND(E13*P13,2)</f>
        <v>0</v>
      </c>
      <c r="R13" s="156"/>
      <c r="S13" s="156" t="s">
        <v>164</v>
      </c>
      <c r="T13" s="156" t="s">
        <v>156</v>
      </c>
      <c r="U13" s="156">
        <v>0</v>
      </c>
      <c r="V13" s="156">
        <f>ROUND(E13*U13,2)</f>
        <v>0</v>
      </c>
      <c r="W13" s="156"/>
      <c r="X13" s="156" t="s">
        <v>157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158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54"/>
      <c r="B14" s="155"/>
      <c r="C14" s="182" t="s">
        <v>165</v>
      </c>
      <c r="D14" s="158"/>
      <c r="E14" s="159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160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82" t="s">
        <v>166</v>
      </c>
      <c r="D15" s="158"/>
      <c r="E15" s="159">
        <v>49.88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47"/>
      <c r="Z15" s="147"/>
      <c r="AA15" s="147"/>
      <c r="AB15" s="147"/>
      <c r="AC15" s="147"/>
      <c r="AD15" s="147"/>
      <c r="AE15" s="147"/>
      <c r="AF15" s="147"/>
      <c r="AG15" s="147" t="s">
        <v>160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>
      <c r="A16" s="167">
        <v>3</v>
      </c>
      <c r="B16" s="168" t="s">
        <v>167</v>
      </c>
      <c r="C16" s="181" t="s">
        <v>168</v>
      </c>
      <c r="D16" s="169" t="s">
        <v>169</v>
      </c>
      <c r="E16" s="170">
        <v>6.5579999999999998</v>
      </c>
      <c r="F16" s="171"/>
      <c r="G16" s="172">
        <f>ROUND(E16*F16,2)</f>
        <v>0</v>
      </c>
      <c r="H16" s="157"/>
      <c r="I16" s="156">
        <f>ROUND(E16*H16,2)</f>
        <v>0</v>
      </c>
      <c r="J16" s="157"/>
      <c r="K16" s="156">
        <f>ROUND(E16*J16,2)</f>
        <v>0</v>
      </c>
      <c r="L16" s="156">
        <v>21</v>
      </c>
      <c r="M16" s="156">
        <f>G16*(1+L16/100)</f>
        <v>0</v>
      </c>
      <c r="N16" s="156">
        <v>0</v>
      </c>
      <c r="O16" s="156">
        <f>ROUND(E16*N16,2)</f>
        <v>0</v>
      </c>
      <c r="P16" s="156">
        <v>2</v>
      </c>
      <c r="Q16" s="156">
        <f>ROUND(E16*P16,2)</f>
        <v>13.12</v>
      </c>
      <c r="R16" s="156"/>
      <c r="S16" s="156" t="s">
        <v>155</v>
      </c>
      <c r="T16" s="156" t="s">
        <v>156</v>
      </c>
      <c r="U16" s="156">
        <v>6.4359999999999999</v>
      </c>
      <c r="V16" s="156">
        <f>ROUND(E16*U16,2)</f>
        <v>42.21</v>
      </c>
      <c r="W16" s="156"/>
      <c r="X16" s="156" t="s">
        <v>157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158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82" t="s">
        <v>170</v>
      </c>
      <c r="D17" s="158"/>
      <c r="E17" s="159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47"/>
      <c r="Z17" s="147"/>
      <c r="AA17" s="147"/>
      <c r="AB17" s="147"/>
      <c r="AC17" s="147"/>
      <c r="AD17" s="147"/>
      <c r="AE17" s="147"/>
      <c r="AF17" s="147"/>
      <c r="AG17" s="147" t="s">
        <v>160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>
      <c r="A18" s="154"/>
      <c r="B18" s="155"/>
      <c r="C18" s="182" t="s">
        <v>171</v>
      </c>
      <c r="D18" s="158"/>
      <c r="E18" s="159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47"/>
      <c r="Z18" s="147"/>
      <c r="AA18" s="147"/>
      <c r="AB18" s="147"/>
      <c r="AC18" s="147"/>
      <c r="AD18" s="147"/>
      <c r="AE18" s="147"/>
      <c r="AF18" s="147"/>
      <c r="AG18" s="147" t="s">
        <v>160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82" t="s">
        <v>172</v>
      </c>
      <c r="D19" s="158"/>
      <c r="E19" s="159">
        <v>6.56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47"/>
      <c r="Z19" s="147"/>
      <c r="AA19" s="147"/>
      <c r="AB19" s="147"/>
      <c r="AC19" s="147"/>
      <c r="AD19" s="147"/>
      <c r="AE19" s="147"/>
      <c r="AF19" s="147"/>
      <c r="AG19" s="147" t="s">
        <v>160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7">
        <v>4</v>
      </c>
      <c r="B20" s="168" t="s">
        <v>173</v>
      </c>
      <c r="C20" s="181" t="s">
        <v>174</v>
      </c>
      <c r="D20" s="169" t="s">
        <v>154</v>
      </c>
      <c r="E20" s="170">
        <v>7.9690000000000003</v>
      </c>
      <c r="F20" s="171"/>
      <c r="G20" s="172">
        <f>ROUND(E20*F20,2)</f>
        <v>0</v>
      </c>
      <c r="H20" s="157"/>
      <c r="I20" s="156">
        <f>ROUND(E20*H20,2)</f>
        <v>0</v>
      </c>
      <c r="J20" s="157"/>
      <c r="K20" s="156">
        <f>ROUND(E20*J20,2)</f>
        <v>0</v>
      </c>
      <c r="L20" s="156">
        <v>21</v>
      </c>
      <c r="M20" s="156">
        <f>G20*(1+L20/100)</f>
        <v>0</v>
      </c>
      <c r="N20" s="156">
        <v>0</v>
      </c>
      <c r="O20" s="156">
        <f>ROUND(E20*N20,2)</f>
        <v>0</v>
      </c>
      <c r="P20" s="156">
        <v>0.26100000000000001</v>
      </c>
      <c r="Q20" s="156">
        <f>ROUND(E20*P20,2)</f>
        <v>2.08</v>
      </c>
      <c r="R20" s="156"/>
      <c r="S20" s="156" t="s">
        <v>175</v>
      </c>
      <c r="T20" s="156" t="s">
        <v>156</v>
      </c>
      <c r="U20" s="156">
        <v>0.25800000000000001</v>
      </c>
      <c r="V20" s="156">
        <f>ROUND(E20*U20,2)</f>
        <v>2.06</v>
      </c>
      <c r="W20" s="156"/>
      <c r="X20" s="156" t="s">
        <v>157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158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82" t="s">
        <v>176</v>
      </c>
      <c r="D21" s="158"/>
      <c r="E21" s="159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47"/>
      <c r="Z21" s="147"/>
      <c r="AA21" s="147"/>
      <c r="AB21" s="147"/>
      <c r="AC21" s="147"/>
      <c r="AD21" s="147"/>
      <c r="AE21" s="147"/>
      <c r="AF21" s="147"/>
      <c r="AG21" s="147" t="s">
        <v>160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54"/>
      <c r="B22" s="155"/>
      <c r="C22" s="182" t="s">
        <v>177</v>
      </c>
      <c r="D22" s="158"/>
      <c r="E22" s="159">
        <v>7.97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47"/>
      <c r="Z22" s="147"/>
      <c r="AA22" s="147"/>
      <c r="AB22" s="147"/>
      <c r="AC22" s="147"/>
      <c r="AD22" s="147"/>
      <c r="AE22" s="147"/>
      <c r="AF22" s="147"/>
      <c r="AG22" s="147" t="s">
        <v>160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0" outlineLevel="1">
      <c r="A23" s="167">
        <v>5</v>
      </c>
      <c r="B23" s="168" t="s">
        <v>178</v>
      </c>
      <c r="C23" s="181" t="s">
        <v>179</v>
      </c>
      <c r="D23" s="169" t="s">
        <v>169</v>
      </c>
      <c r="E23" s="170">
        <v>8.0210000000000008</v>
      </c>
      <c r="F23" s="171"/>
      <c r="G23" s="172">
        <f>ROUND(E23*F23,2)</f>
        <v>0</v>
      </c>
      <c r="H23" s="157"/>
      <c r="I23" s="156">
        <f>ROUND(E23*H23,2)</f>
        <v>0</v>
      </c>
      <c r="J23" s="157"/>
      <c r="K23" s="156">
        <f>ROUND(E23*J23,2)</f>
        <v>0</v>
      </c>
      <c r="L23" s="156">
        <v>21</v>
      </c>
      <c r="M23" s="156">
        <f>G23*(1+L23/100)</f>
        <v>0</v>
      </c>
      <c r="N23" s="156">
        <v>0</v>
      </c>
      <c r="O23" s="156">
        <f>ROUND(E23*N23,2)</f>
        <v>0</v>
      </c>
      <c r="P23" s="156">
        <v>1.8</v>
      </c>
      <c r="Q23" s="156">
        <f>ROUND(E23*P23,2)</f>
        <v>14.44</v>
      </c>
      <c r="R23" s="156"/>
      <c r="S23" s="156" t="s">
        <v>155</v>
      </c>
      <c r="T23" s="156" t="s">
        <v>156</v>
      </c>
      <c r="U23" s="156">
        <v>1.52</v>
      </c>
      <c r="V23" s="156">
        <f>ROUND(E23*U23,2)</f>
        <v>12.19</v>
      </c>
      <c r="W23" s="156"/>
      <c r="X23" s="156" t="s">
        <v>157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158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82" t="s">
        <v>180</v>
      </c>
      <c r="D24" s="158"/>
      <c r="E24" s="159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47"/>
      <c r="Z24" s="147"/>
      <c r="AA24" s="147"/>
      <c r="AB24" s="147"/>
      <c r="AC24" s="147"/>
      <c r="AD24" s="147"/>
      <c r="AE24" s="147"/>
      <c r="AF24" s="147"/>
      <c r="AG24" s="147" t="s">
        <v>160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82" t="s">
        <v>181</v>
      </c>
      <c r="D25" s="158"/>
      <c r="E25" s="159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47"/>
      <c r="Z25" s="147"/>
      <c r="AA25" s="147"/>
      <c r="AB25" s="147"/>
      <c r="AC25" s="147"/>
      <c r="AD25" s="147"/>
      <c r="AE25" s="147"/>
      <c r="AF25" s="147"/>
      <c r="AG25" s="147" t="s">
        <v>160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54"/>
      <c r="B26" s="155"/>
      <c r="C26" s="182" t="s">
        <v>182</v>
      </c>
      <c r="D26" s="158"/>
      <c r="E26" s="159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160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82" t="s">
        <v>183</v>
      </c>
      <c r="D27" s="158"/>
      <c r="E27" s="159">
        <v>8.02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47"/>
      <c r="Z27" s="147"/>
      <c r="AA27" s="147"/>
      <c r="AB27" s="147"/>
      <c r="AC27" s="147"/>
      <c r="AD27" s="147"/>
      <c r="AE27" s="147"/>
      <c r="AF27" s="147"/>
      <c r="AG27" s="147" t="s">
        <v>160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20" outlineLevel="1">
      <c r="A28" s="167">
        <v>6</v>
      </c>
      <c r="B28" s="168" t="s">
        <v>184</v>
      </c>
      <c r="C28" s="181" t="s">
        <v>185</v>
      </c>
      <c r="D28" s="169" t="s">
        <v>169</v>
      </c>
      <c r="E28" s="170">
        <v>5.1719999999999997</v>
      </c>
      <c r="F28" s="171"/>
      <c r="G28" s="172">
        <f>ROUND(E28*F28,2)</f>
        <v>0</v>
      </c>
      <c r="H28" s="157"/>
      <c r="I28" s="156">
        <f>ROUND(E28*H28,2)</f>
        <v>0</v>
      </c>
      <c r="J28" s="157"/>
      <c r="K28" s="156">
        <f>ROUND(E28*J28,2)</f>
        <v>0</v>
      </c>
      <c r="L28" s="156">
        <v>21</v>
      </c>
      <c r="M28" s="156">
        <f>G28*(1+L28/100)</f>
        <v>0</v>
      </c>
      <c r="N28" s="156">
        <v>0</v>
      </c>
      <c r="O28" s="156">
        <f>ROUND(E28*N28,2)</f>
        <v>0</v>
      </c>
      <c r="P28" s="156">
        <v>1.8</v>
      </c>
      <c r="Q28" s="156">
        <f>ROUND(E28*P28,2)</f>
        <v>9.31</v>
      </c>
      <c r="R28" s="156"/>
      <c r="S28" s="156" t="s">
        <v>155</v>
      </c>
      <c r="T28" s="156" t="s">
        <v>156</v>
      </c>
      <c r="U28" s="156">
        <v>3.3149999999999999</v>
      </c>
      <c r="V28" s="156">
        <f>ROUND(E28*U28,2)</f>
        <v>17.149999999999999</v>
      </c>
      <c r="W28" s="156"/>
      <c r="X28" s="156" t="s">
        <v>157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158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0" outlineLevel="1">
      <c r="A29" s="154"/>
      <c r="B29" s="155"/>
      <c r="C29" s="182" t="s">
        <v>186</v>
      </c>
      <c r="D29" s="158"/>
      <c r="E29" s="159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47"/>
      <c r="Z29" s="147"/>
      <c r="AA29" s="147"/>
      <c r="AB29" s="147"/>
      <c r="AC29" s="147"/>
      <c r="AD29" s="147"/>
      <c r="AE29" s="147"/>
      <c r="AF29" s="147"/>
      <c r="AG29" s="147" t="s">
        <v>160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54"/>
      <c r="B30" s="155"/>
      <c r="C30" s="182" t="s">
        <v>187</v>
      </c>
      <c r="D30" s="158"/>
      <c r="E30" s="159">
        <v>5.17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47"/>
      <c r="Z30" s="147"/>
      <c r="AA30" s="147"/>
      <c r="AB30" s="147"/>
      <c r="AC30" s="147"/>
      <c r="AD30" s="147"/>
      <c r="AE30" s="147"/>
      <c r="AF30" s="147"/>
      <c r="AG30" s="147" t="s">
        <v>160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67">
        <v>7</v>
      </c>
      <c r="B31" s="168" t="s">
        <v>188</v>
      </c>
      <c r="C31" s="181" t="s">
        <v>189</v>
      </c>
      <c r="D31" s="169" t="s">
        <v>190</v>
      </c>
      <c r="E31" s="170">
        <v>0.191</v>
      </c>
      <c r="F31" s="171"/>
      <c r="G31" s="172">
        <f>ROUND(E31*F31,2)</f>
        <v>0</v>
      </c>
      <c r="H31" s="157"/>
      <c r="I31" s="156">
        <f>ROUND(E31*H31,2)</f>
        <v>0</v>
      </c>
      <c r="J31" s="157"/>
      <c r="K31" s="156">
        <f>ROUND(E31*J31,2)</f>
        <v>0</v>
      </c>
      <c r="L31" s="156">
        <v>21</v>
      </c>
      <c r="M31" s="156">
        <f>G31*(1+L31/100)</f>
        <v>0</v>
      </c>
      <c r="N31" s="156">
        <v>0</v>
      </c>
      <c r="O31" s="156">
        <f>ROUND(E31*N31,2)</f>
        <v>0</v>
      </c>
      <c r="P31" s="156">
        <v>1</v>
      </c>
      <c r="Q31" s="156">
        <f>ROUND(E31*P31,2)</f>
        <v>0.19</v>
      </c>
      <c r="R31" s="156"/>
      <c r="S31" s="156" t="s">
        <v>155</v>
      </c>
      <c r="T31" s="156" t="s">
        <v>156</v>
      </c>
      <c r="U31" s="156">
        <v>5.1619999999999999</v>
      </c>
      <c r="V31" s="156">
        <f>ROUND(E31*U31,2)</f>
        <v>0.99</v>
      </c>
      <c r="W31" s="156"/>
      <c r="X31" s="156" t="s">
        <v>157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158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20" outlineLevel="1">
      <c r="A32" s="154"/>
      <c r="B32" s="155"/>
      <c r="C32" s="182" t="s">
        <v>191</v>
      </c>
      <c r="D32" s="158"/>
      <c r="E32" s="159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47"/>
      <c r="Z32" s="147"/>
      <c r="AA32" s="147"/>
      <c r="AB32" s="147"/>
      <c r="AC32" s="147"/>
      <c r="AD32" s="147"/>
      <c r="AE32" s="147"/>
      <c r="AF32" s="147"/>
      <c r="AG32" s="147" t="s">
        <v>160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54"/>
      <c r="B33" s="155"/>
      <c r="C33" s="182" t="s">
        <v>192</v>
      </c>
      <c r="D33" s="158"/>
      <c r="E33" s="159">
        <v>0.19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47"/>
      <c r="Z33" s="147"/>
      <c r="AA33" s="147"/>
      <c r="AB33" s="147"/>
      <c r="AC33" s="147"/>
      <c r="AD33" s="147"/>
      <c r="AE33" s="147"/>
      <c r="AF33" s="147"/>
      <c r="AG33" s="147" t="s">
        <v>160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67">
        <v>8</v>
      </c>
      <c r="B34" s="168" t="s">
        <v>193</v>
      </c>
      <c r="C34" s="181" t="s">
        <v>194</v>
      </c>
      <c r="D34" s="169" t="s">
        <v>154</v>
      </c>
      <c r="E34" s="170">
        <v>16.774000000000001</v>
      </c>
      <c r="F34" s="171"/>
      <c r="G34" s="172">
        <f>ROUND(E34*F34,2)</f>
        <v>0</v>
      </c>
      <c r="H34" s="157"/>
      <c r="I34" s="156">
        <f>ROUND(E34*H34,2)</f>
        <v>0</v>
      </c>
      <c r="J34" s="157"/>
      <c r="K34" s="156">
        <f>ROUND(E34*J34,2)</f>
        <v>0</v>
      </c>
      <c r="L34" s="156">
        <v>21</v>
      </c>
      <c r="M34" s="156">
        <f>G34*(1+L34/100)</f>
        <v>0</v>
      </c>
      <c r="N34" s="156">
        <v>0</v>
      </c>
      <c r="O34" s="156">
        <f>ROUND(E34*N34,2)</f>
        <v>0</v>
      </c>
      <c r="P34" s="156">
        <v>0.27900000000000003</v>
      </c>
      <c r="Q34" s="156">
        <f>ROUND(E34*P34,2)</f>
        <v>4.68</v>
      </c>
      <c r="R34" s="156"/>
      <c r="S34" s="156" t="s">
        <v>155</v>
      </c>
      <c r="T34" s="156" t="s">
        <v>156</v>
      </c>
      <c r="U34" s="156">
        <v>0.33</v>
      </c>
      <c r="V34" s="156">
        <f>ROUND(E34*U34,2)</f>
        <v>5.54</v>
      </c>
      <c r="W34" s="156"/>
      <c r="X34" s="156" t="s">
        <v>157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158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>
      <c r="A35" s="154"/>
      <c r="B35" s="155"/>
      <c r="C35" s="182" t="s">
        <v>195</v>
      </c>
      <c r="D35" s="158"/>
      <c r="E35" s="159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47"/>
      <c r="Z35" s="147"/>
      <c r="AA35" s="147"/>
      <c r="AB35" s="147"/>
      <c r="AC35" s="147"/>
      <c r="AD35" s="147"/>
      <c r="AE35" s="147"/>
      <c r="AF35" s="147"/>
      <c r="AG35" s="147" t="s">
        <v>160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>
      <c r="A36" s="154"/>
      <c r="B36" s="155"/>
      <c r="C36" s="182" t="s">
        <v>196</v>
      </c>
      <c r="D36" s="158"/>
      <c r="E36" s="159">
        <v>16.77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47"/>
      <c r="Z36" s="147"/>
      <c r="AA36" s="147"/>
      <c r="AB36" s="147"/>
      <c r="AC36" s="147"/>
      <c r="AD36" s="147"/>
      <c r="AE36" s="147"/>
      <c r="AF36" s="147"/>
      <c r="AG36" s="147" t="s">
        <v>160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0" outlineLevel="1">
      <c r="A37" s="167">
        <v>9</v>
      </c>
      <c r="B37" s="168" t="s">
        <v>197</v>
      </c>
      <c r="C37" s="181" t="s">
        <v>198</v>
      </c>
      <c r="D37" s="169" t="s">
        <v>199</v>
      </c>
      <c r="E37" s="170">
        <v>7.6849999999999996</v>
      </c>
      <c r="F37" s="171"/>
      <c r="G37" s="172">
        <f>ROUND(E37*F37,2)</f>
        <v>0</v>
      </c>
      <c r="H37" s="157"/>
      <c r="I37" s="156">
        <f>ROUND(E37*H37,2)</f>
        <v>0</v>
      </c>
      <c r="J37" s="157"/>
      <c r="K37" s="156">
        <f>ROUND(E37*J37,2)</f>
        <v>0</v>
      </c>
      <c r="L37" s="156">
        <v>21</v>
      </c>
      <c r="M37" s="156">
        <f>G37*(1+L37/100)</f>
        <v>0</v>
      </c>
      <c r="N37" s="156">
        <v>2.299E-2</v>
      </c>
      <c r="O37" s="156">
        <f>ROUND(E37*N37,2)</f>
        <v>0.18</v>
      </c>
      <c r="P37" s="156">
        <v>0</v>
      </c>
      <c r="Q37" s="156">
        <f>ROUND(E37*P37,2)</f>
        <v>0</v>
      </c>
      <c r="R37" s="156"/>
      <c r="S37" s="156" t="s">
        <v>155</v>
      </c>
      <c r="T37" s="156" t="s">
        <v>156</v>
      </c>
      <c r="U37" s="156">
        <v>0.66500000000000004</v>
      </c>
      <c r="V37" s="156">
        <f>ROUND(E37*U37,2)</f>
        <v>5.1100000000000003</v>
      </c>
      <c r="W37" s="156"/>
      <c r="X37" s="156" t="s">
        <v>157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158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54"/>
      <c r="B38" s="155"/>
      <c r="C38" s="182" t="s">
        <v>200</v>
      </c>
      <c r="D38" s="158"/>
      <c r="E38" s="159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47"/>
      <c r="Z38" s="147"/>
      <c r="AA38" s="147"/>
      <c r="AB38" s="147"/>
      <c r="AC38" s="147"/>
      <c r="AD38" s="147"/>
      <c r="AE38" s="147"/>
      <c r="AF38" s="147"/>
      <c r="AG38" s="147" t="s">
        <v>160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82" t="s">
        <v>201</v>
      </c>
      <c r="D39" s="158"/>
      <c r="E39" s="159">
        <v>7.68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47"/>
      <c r="Z39" s="147"/>
      <c r="AA39" s="147"/>
      <c r="AB39" s="147"/>
      <c r="AC39" s="147"/>
      <c r="AD39" s="147"/>
      <c r="AE39" s="147"/>
      <c r="AF39" s="147"/>
      <c r="AG39" s="147" t="s">
        <v>160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13">
      <c r="A40" s="161" t="s">
        <v>150</v>
      </c>
      <c r="B40" s="162" t="s">
        <v>88</v>
      </c>
      <c r="C40" s="180" t="s">
        <v>89</v>
      </c>
      <c r="D40" s="163"/>
      <c r="E40" s="164"/>
      <c r="F40" s="165"/>
      <c r="G40" s="166">
        <f>SUMIF(AG41:AG51,"&lt;&gt;NOR",G41:G51)</f>
        <v>0</v>
      </c>
      <c r="H40" s="160"/>
      <c r="I40" s="160">
        <f>SUM(I41:I51)</f>
        <v>0</v>
      </c>
      <c r="J40" s="160"/>
      <c r="K40" s="160">
        <f>SUM(K41:K51)</f>
        <v>0</v>
      </c>
      <c r="L40" s="160"/>
      <c r="M40" s="160">
        <f>SUM(M41:M51)</f>
        <v>0</v>
      </c>
      <c r="N40" s="160"/>
      <c r="O40" s="160">
        <f>SUM(O41:O51)</f>
        <v>0</v>
      </c>
      <c r="P40" s="160"/>
      <c r="Q40" s="160">
        <f>SUM(Q41:Q51)</f>
        <v>0</v>
      </c>
      <c r="R40" s="160"/>
      <c r="S40" s="160"/>
      <c r="T40" s="160"/>
      <c r="U40" s="160"/>
      <c r="V40" s="160">
        <f>SUM(V41:V51)</f>
        <v>0</v>
      </c>
      <c r="W40" s="160"/>
      <c r="X40" s="160"/>
      <c r="AG40" t="s">
        <v>151</v>
      </c>
    </row>
    <row r="41" spans="1:60" ht="20" outlineLevel="1">
      <c r="A41" s="173">
        <v>10</v>
      </c>
      <c r="B41" s="174" t="s">
        <v>202</v>
      </c>
      <c r="C41" s="183" t="s">
        <v>203</v>
      </c>
      <c r="D41" s="175" t="s">
        <v>190</v>
      </c>
      <c r="E41" s="176">
        <v>66.394999999999996</v>
      </c>
      <c r="F41" s="177"/>
      <c r="G41" s="178">
        <f>ROUND(E41*F41,2)</f>
        <v>0</v>
      </c>
      <c r="H41" s="157"/>
      <c r="I41" s="156">
        <f>ROUND(E41*H41,2)</f>
        <v>0</v>
      </c>
      <c r="J41" s="157"/>
      <c r="K41" s="156">
        <f>ROUND(E41*J41,2)</f>
        <v>0</v>
      </c>
      <c r="L41" s="156">
        <v>21</v>
      </c>
      <c r="M41" s="156">
        <f>G41*(1+L41/100)</f>
        <v>0</v>
      </c>
      <c r="N41" s="156">
        <v>0</v>
      </c>
      <c r="O41" s="156">
        <f>ROUND(E41*N41,2)</f>
        <v>0</v>
      </c>
      <c r="P41" s="156">
        <v>0</v>
      </c>
      <c r="Q41" s="156">
        <f>ROUND(E41*P41,2)</f>
        <v>0</v>
      </c>
      <c r="R41" s="156"/>
      <c r="S41" s="156" t="s">
        <v>164</v>
      </c>
      <c r="T41" s="156" t="s">
        <v>156</v>
      </c>
      <c r="U41" s="156">
        <v>0</v>
      </c>
      <c r="V41" s="156">
        <f>ROUND(E41*U41,2)</f>
        <v>0</v>
      </c>
      <c r="W41" s="156"/>
      <c r="X41" s="156" t="s">
        <v>157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158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20" outlineLevel="1">
      <c r="A42" s="173">
        <v>11</v>
      </c>
      <c r="B42" s="174" t="s">
        <v>204</v>
      </c>
      <c r="C42" s="183" t="s">
        <v>205</v>
      </c>
      <c r="D42" s="175" t="s">
        <v>190</v>
      </c>
      <c r="E42" s="176">
        <v>66.394999999999996</v>
      </c>
      <c r="F42" s="177"/>
      <c r="G42" s="178">
        <f>ROUND(E42*F42,2)</f>
        <v>0</v>
      </c>
      <c r="H42" s="157"/>
      <c r="I42" s="156">
        <f>ROUND(E42*H42,2)</f>
        <v>0</v>
      </c>
      <c r="J42" s="157"/>
      <c r="K42" s="156">
        <f>ROUND(E42*J42,2)</f>
        <v>0</v>
      </c>
      <c r="L42" s="156">
        <v>21</v>
      </c>
      <c r="M42" s="156">
        <f>G42*(1+L42/100)</f>
        <v>0</v>
      </c>
      <c r="N42" s="156">
        <v>0</v>
      </c>
      <c r="O42" s="156">
        <f>ROUND(E42*N42,2)</f>
        <v>0</v>
      </c>
      <c r="P42" s="156">
        <v>0</v>
      </c>
      <c r="Q42" s="156">
        <f>ROUND(E42*P42,2)</f>
        <v>0</v>
      </c>
      <c r="R42" s="156"/>
      <c r="S42" s="156" t="s">
        <v>164</v>
      </c>
      <c r="T42" s="156" t="s">
        <v>156</v>
      </c>
      <c r="U42" s="156">
        <v>0</v>
      </c>
      <c r="V42" s="156">
        <f>ROUND(E42*U42,2)</f>
        <v>0</v>
      </c>
      <c r="W42" s="156"/>
      <c r="X42" s="156" t="s">
        <v>157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158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0" outlineLevel="1">
      <c r="A43" s="167">
        <v>12</v>
      </c>
      <c r="B43" s="168" t="s">
        <v>206</v>
      </c>
      <c r="C43" s="181" t="s">
        <v>207</v>
      </c>
      <c r="D43" s="169" t="s">
        <v>190</v>
      </c>
      <c r="E43" s="170">
        <v>995.92499999999995</v>
      </c>
      <c r="F43" s="171"/>
      <c r="G43" s="172">
        <f>ROUND(E43*F43,2)</f>
        <v>0</v>
      </c>
      <c r="H43" s="157"/>
      <c r="I43" s="156">
        <f>ROUND(E43*H43,2)</f>
        <v>0</v>
      </c>
      <c r="J43" s="157"/>
      <c r="K43" s="156">
        <f>ROUND(E43*J43,2)</f>
        <v>0</v>
      </c>
      <c r="L43" s="156">
        <v>21</v>
      </c>
      <c r="M43" s="156">
        <f>G43*(1+L43/100)</f>
        <v>0</v>
      </c>
      <c r="N43" s="156">
        <v>0</v>
      </c>
      <c r="O43" s="156">
        <f>ROUND(E43*N43,2)</f>
        <v>0</v>
      </c>
      <c r="P43" s="156">
        <v>0</v>
      </c>
      <c r="Q43" s="156">
        <f>ROUND(E43*P43,2)</f>
        <v>0</v>
      </c>
      <c r="R43" s="156"/>
      <c r="S43" s="156" t="s">
        <v>164</v>
      </c>
      <c r="T43" s="156" t="s">
        <v>156</v>
      </c>
      <c r="U43" s="156">
        <v>0</v>
      </c>
      <c r="V43" s="156">
        <f>ROUND(E43*U43,2)</f>
        <v>0</v>
      </c>
      <c r="W43" s="156"/>
      <c r="X43" s="156" t="s">
        <v>157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158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82" t="s">
        <v>208</v>
      </c>
      <c r="D44" s="158"/>
      <c r="E44" s="159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47"/>
      <c r="Z44" s="147"/>
      <c r="AA44" s="147"/>
      <c r="AB44" s="147"/>
      <c r="AC44" s="147"/>
      <c r="AD44" s="147"/>
      <c r="AE44" s="147"/>
      <c r="AF44" s="147"/>
      <c r="AG44" s="147" t="s">
        <v>160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54"/>
      <c r="B45" s="155"/>
      <c r="C45" s="182" t="s">
        <v>209</v>
      </c>
      <c r="D45" s="158"/>
      <c r="E45" s="159">
        <v>995.92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47"/>
      <c r="Z45" s="147"/>
      <c r="AA45" s="147"/>
      <c r="AB45" s="147"/>
      <c r="AC45" s="147"/>
      <c r="AD45" s="147"/>
      <c r="AE45" s="147"/>
      <c r="AF45" s="147"/>
      <c r="AG45" s="147" t="s">
        <v>160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0" outlineLevel="1">
      <c r="A46" s="167">
        <v>13</v>
      </c>
      <c r="B46" s="168" t="s">
        <v>210</v>
      </c>
      <c r="C46" s="181" t="s">
        <v>211</v>
      </c>
      <c r="D46" s="169" t="s">
        <v>190</v>
      </c>
      <c r="E46" s="170">
        <v>34.273000000000003</v>
      </c>
      <c r="F46" s="171"/>
      <c r="G46" s="172">
        <f>ROUND(E46*F46,2)</f>
        <v>0</v>
      </c>
      <c r="H46" s="157"/>
      <c r="I46" s="156">
        <f>ROUND(E46*H46,2)</f>
        <v>0</v>
      </c>
      <c r="J46" s="157"/>
      <c r="K46" s="156">
        <f>ROUND(E46*J46,2)</f>
        <v>0</v>
      </c>
      <c r="L46" s="156">
        <v>21</v>
      </c>
      <c r="M46" s="156">
        <f>G46*(1+L46/100)</f>
        <v>0</v>
      </c>
      <c r="N46" s="156">
        <v>0</v>
      </c>
      <c r="O46" s="156">
        <f>ROUND(E46*N46,2)</f>
        <v>0</v>
      </c>
      <c r="P46" s="156">
        <v>0</v>
      </c>
      <c r="Q46" s="156">
        <f>ROUND(E46*P46,2)</f>
        <v>0</v>
      </c>
      <c r="R46" s="156"/>
      <c r="S46" s="156" t="s">
        <v>164</v>
      </c>
      <c r="T46" s="156" t="s">
        <v>156</v>
      </c>
      <c r="U46" s="156">
        <v>0</v>
      </c>
      <c r="V46" s="156">
        <f>ROUND(E46*U46,2)</f>
        <v>0</v>
      </c>
      <c r="W46" s="156"/>
      <c r="X46" s="156" t="s">
        <v>157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158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54"/>
      <c r="B47" s="155"/>
      <c r="C47" s="182" t="s">
        <v>212</v>
      </c>
      <c r="D47" s="158"/>
      <c r="E47" s="15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7"/>
      <c r="Z47" s="147"/>
      <c r="AA47" s="147"/>
      <c r="AB47" s="147"/>
      <c r="AC47" s="147"/>
      <c r="AD47" s="147"/>
      <c r="AE47" s="147"/>
      <c r="AF47" s="147"/>
      <c r="AG47" s="147" t="s">
        <v>160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82" t="s">
        <v>213</v>
      </c>
      <c r="D48" s="158"/>
      <c r="E48" s="159">
        <v>34.270000000000003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47"/>
      <c r="Z48" s="147"/>
      <c r="AA48" s="147"/>
      <c r="AB48" s="147"/>
      <c r="AC48" s="147"/>
      <c r="AD48" s="147"/>
      <c r="AE48" s="147"/>
      <c r="AF48" s="147"/>
      <c r="AG48" s="147" t="s">
        <v>160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20" outlineLevel="1">
      <c r="A49" s="167">
        <v>14</v>
      </c>
      <c r="B49" s="168" t="s">
        <v>214</v>
      </c>
      <c r="C49" s="181" t="s">
        <v>215</v>
      </c>
      <c r="D49" s="169" t="s">
        <v>190</v>
      </c>
      <c r="E49" s="170">
        <v>30.507999999999999</v>
      </c>
      <c r="F49" s="171"/>
      <c r="G49" s="172">
        <f>ROUND(E49*F49,2)</f>
        <v>0</v>
      </c>
      <c r="H49" s="157"/>
      <c r="I49" s="156">
        <f>ROUND(E49*H49,2)</f>
        <v>0</v>
      </c>
      <c r="J49" s="157"/>
      <c r="K49" s="156">
        <f>ROUND(E49*J49,2)</f>
        <v>0</v>
      </c>
      <c r="L49" s="156">
        <v>21</v>
      </c>
      <c r="M49" s="156">
        <f>G49*(1+L49/100)</f>
        <v>0</v>
      </c>
      <c r="N49" s="156">
        <v>0</v>
      </c>
      <c r="O49" s="156">
        <f>ROUND(E49*N49,2)</f>
        <v>0</v>
      </c>
      <c r="P49" s="156">
        <v>0</v>
      </c>
      <c r="Q49" s="156">
        <f>ROUND(E49*P49,2)</f>
        <v>0</v>
      </c>
      <c r="R49" s="156"/>
      <c r="S49" s="156" t="s">
        <v>164</v>
      </c>
      <c r="T49" s="156" t="s">
        <v>156</v>
      </c>
      <c r="U49" s="156">
        <v>0</v>
      </c>
      <c r="V49" s="156">
        <f>ROUND(E49*U49,2)</f>
        <v>0</v>
      </c>
      <c r="W49" s="156"/>
      <c r="X49" s="156" t="s">
        <v>157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158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>
      <c r="A50" s="154"/>
      <c r="B50" s="155"/>
      <c r="C50" s="182" t="s">
        <v>216</v>
      </c>
      <c r="D50" s="158"/>
      <c r="E50" s="15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47"/>
      <c r="Z50" s="147"/>
      <c r="AA50" s="147"/>
      <c r="AB50" s="147"/>
      <c r="AC50" s="147"/>
      <c r="AD50" s="147"/>
      <c r="AE50" s="147"/>
      <c r="AF50" s="147"/>
      <c r="AG50" s="147" t="s">
        <v>160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>
      <c r="A51" s="154"/>
      <c r="B51" s="155"/>
      <c r="C51" s="182" t="s">
        <v>217</v>
      </c>
      <c r="D51" s="158"/>
      <c r="E51" s="159">
        <v>30.51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47"/>
      <c r="Z51" s="147"/>
      <c r="AA51" s="147"/>
      <c r="AB51" s="147"/>
      <c r="AC51" s="147"/>
      <c r="AD51" s="147"/>
      <c r="AE51" s="147"/>
      <c r="AF51" s="147"/>
      <c r="AG51" s="147" t="s">
        <v>160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13">
      <c r="A52" s="161" t="s">
        <v>150</v>
      </c>
      <c r="B52" s="162" t="s">
        <v>117</v>
      </c>
      <c r="C52" s="180" t="s">
        <v>118</v>
      </c>
      <c r="D52" s="163"/>
      <c r="E52" s="164"/>
      <c r="F52" s="165"/>
      <c r="G52" s="166">
        <f>SUMIF(AG53:AG54,"&lt;&gt;NOR",G53:G54)</f>
        <v>0</v>
      </c>
      <c r="H52" s="160"/>
      <c r="I52" s="160">
        <f>SUM(I53:I54)</f>
        <v>0</v>
      </c>
      <c r="J52" s="160"/>
      <c r="K52" s="160">
        <f>SUM(K53:K54)</f>
        <v>0</v>
      </c>
      <c r="L52" s="160"/>
      <c r="M52" s="160">
        <f>SUM(M53:M54)</f>
        <v>0</v>
      </c>
      <c r="N52" s="160"/>
      <c r="O52" s="160">
        <f>SUM(O53:O54)</f>
        <v>0</v>
      </c>
      <c r="P52" s="160"/>
      <c r="Q52" s="160">
        <f>SUM(Q53:Q54)</f>
        <v>0.04</v>
      </c>
      <c r="R52" s="160"/>
      <c r="S52" s="160"/>
      <c r="T52" s="160"/>
      <c r="U52" s="160"/>
      <c r="V52" s="160">
        <f>SUM(V53:V54)</f>
        <v>0</v>
      </c>
      <c r="W52" s="160"/>
      <c r="X52" s="160"/>
      <c r="AG52" t="s">
        <v>151</v>
      </c>
    </row>
    <row r="53" spans="1:60" outlineLevel="1">
      <c r="A53" s="173">
        <v>15</v>
      </c>
      <c r="B53" s="174" t="s">
        <v>218</v>
      </c>
      <c r="C53" s="183" t="s">
        <v>219</v>
      </c>
      <c r="D53" s="175" t="s">
        <v>199</v>
      </c>
      <c r="E53" s="176">
        <v>11</v>
      </c>
      <c r="F53" s="177"/>
      <c r="G53" s="178">
        <f>ROUND(E53*F53,2)</f>
        <v>0</v>
      </c>
      <c r="H53" s="157"/>
      <c r="I53" s="156">
        <f>ROUND(E53*H53,2)</f>
        <v>0</v>
      </c>
      <c r="J53" s="157"/>
      <c r="K53" s="156">
        <f>ROUND(E53*J53,2)</f>
        <v>0</v>
      </c>
      <c r="L53" s="156">
        <v>21</v>
      </c>
      <c r="M53" s="156">
        <f>G53*(1+L53/100)</f>
        <v>0</v>
      </c>
      <c r="N53" s="156">
        <v>0</v>
      </c>
      <c r="O53" s="156">
        <f>ROUND(E53*N53,2)</f>
        <v>0</v>
      </c>
      <c r="P53" s="156">
        <v>2.5999999999999999E-3</v>
      </c>
      <c r="Q53" s="156">
        <f>ROUND(E53*P53,2)</f>
        <v>0.03</v>
      </c>
      <c r="R53" s="156"/>
      <c r="S53" s="156" t="s">
        <v>164</v>
      </c>
      <c r="T53" s="156" t="s">
        <v>156</v>
      </c>
      <c r="U53" s="156">
        <v>0</v>
      </c>
      <c r="V53" s="156">
        <f>ROUND(E53*U53,2)</f>
        <v>0</v>
      </c>
      <c r="W53" s="156"/>
      <c r="X53" s="156" t="s">
        <v>157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220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>
      <c r="A54" s="173">
        <v>16</v>
      </c>
      <c r="B54" s="174" t="s">
        <v>221</v>
      </c>
      <c r="C54" s="183" t="s">
        <v>222</v>
      </c>
      <c r="D54" s="175" t="s">
        <v>199</v>
      </c>
      <c r="E54" s="176">
        <v>2.6</v>
      </c>
      <c r="F54" s="177"/>
      <c r="G54" s="178">
        <f>ROUND(E54*F54,2)</f>
        <v>0</v>
      </c>
      <c r="H54" s="157"/>
      <c r="I54" s="156">
        <f>ROUND(E54*H54,2)</f>
        <v>0</v>
      </c>
      <c r="J54" s="157"/>
      <c r="K54" s="156">
        <f>ROUND(E54*J54,2)</f>
        <v>0</v>
      </c>
      <c r="L54" s="156">
        <v>21</v>
      </c>
      <c r="M54" s="156">
        <f>G54*(1+L54/100)</f>
        <v>0</v>
      </c>
      <c r="N54" s="156">
        <v>0</v>
      </c>
      <c r="O54" s="156">
        <f>ROUND(E54*N54,2)</f>
        <v>0</v>
      </c>
      <c r="P54" s="156">
        <v>3.9399999999999999E-3</v>
      </c>
      <c r="Q54" s="156">
        <f>ROUND(E54*P54,2)</f>
        <v>0.01</v>
      </c>
      <c r="R54" s="156"/>
      <c r="S54" s="156" t="s">
        <v>164</v>
      </c>
      <c r="T54" s="156" t="s">
        <v>156</v>
      </c>
      <c r="U54" s="156">
        <v>0</v>
      </c>
      <c r="V54" s="156">
        <f>ROUND(E54*U54,2)</f>
        <v>0</v>
      </c>
      <c r="W54" s="156"/>
      <c r="X54" s="156" t="s">
        <v>157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220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13">
      <c r="A55" s="161" t="s">
        <v>150</v>
      </c>
      <c r="B55" s="162" t="s">
        <v>119</v>
      </c>
      <c r="C55" s="180" t="s">
        <v>120</v>
      </c>
      <c r="D55" s="163"/>
      <c r="E55" s="164"/>
      <c r="F55" s="165"/>
      <c r="G55" s="166">
        <f>SUMIF(AG56:AG73,"&lt;&gt;NOR",G56:G73)</f>
        <v>0</v>
      </c>
      <c r="H55" s="160"/>
      <c r="I55" s="160">
        <f>SUM(I56:I73)</f>
        <v>0</v>
      </c>
      <c r="J55" s="160"/>
      <c r="K55" s="160">
        <f>SUM(K56:K73)</f>
        <v>0</v>
      </c>
      <c r="L55" s="160"/>
      <c r="M55" s="160">
        <f>SUM(M56:M73)</f>
        <v>0</v>
      </c>
      <c r="N55" s="160"/>
      <c r="O55" s="160">
        <f>SUM(O56:O73)</f>
        <v>0</v>
      </c>
      <c r="P55" s="160"/>
      <c r="Q55" s="160">
        <f>SUM(Q56:Q73)</f>
        <v>1.39</v>
      </c>
      <c r="R55" s="160"/>
      <c r="S55" s="160"/>
      <c r="T55" s="160"/>
      <c r="U55" s="160"/>
      <c r="V55" s="160">
        <f>SUM(V56:V73)</f>
        <v>20.41</v>
      </c>
      <c r="W55" s="160"/>
      <c r="X55" s="160"/>
      <c r="AG55" t="s">
        <v>151</v>
      </c>
    </row>
    <row r="56" spans="1:60" outlineLevel="1">
      <c r="A56" s="167">
        <v>17</v>
      </c>
      <c r="B56" s="168" t="s">
        <v>223</v>
      </c>
      <c r="C56" s="181" t="s">
        <v>224</v>
      </c>
      <c r="D56" s="169" t="s">
        <v>154</v>
      </c>
      <c r="E56" s="170">
        <v>52.143000000000001</v>
      </c>
      <c r="F56" s="171"/>
      <c r="G56" s="172">
        <f>ROUND(E56*F56,2)</f>
        <v>0</v>
      </c>
      <c r="H56" s="157"/>
      <c r="I56" s="156">
        <f>ROUND(E56*H56,2)</f>
        <v>0</v>
      </c>
      <c r="J56" s="157"/>
      <c r="K56" s="156">
        <f>ROUND(E56*J56,2)</f>
        <v>0</v>
      </c>
      <c r="L56" s="156">
        <v>21</v>
      </c>
      <c r="M56" s="156">
        <f>G56*(1+L56/100)</f>
        <v>0</v>
      </c>
      <c r="N56" s="156">
        <v>0</v>
      </c>
      <c r="O56" s="156">
        <f>ROUND(E56*N56,2)</f>
        <v>0</v>
      </c>
      <c r="P56" s="156">
        <v>7.0000000000000001E-3</v>
      </c>
      <c r="Q56" s="156">
        <f>ROUND(E56*P56,2)</f>
        <v>0.37</v>
      </c>
      <c r="R56" s="156"/>
      <c r="S56" s="156" t="s">
        <v>155</v>
      </c>
      <c r="T56" s="156" t="s">
        <v>156</v>
      </c>
      <c r="U56" s="156">
        <v>0.23799999999999999</v>
      </c>
      <c r="V56" s="156">
        <f>ROUND(E56*U56,2)</f>
        <v>12.41</v>
      </c>
      <c r="W56" s="156"/>
      <c r="X56" s="156" t="s">
        <v>157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220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>
      <c r="A57" s="154"/>
      <c r="B57" s="155"/>
      <c r="C57" s="182" t="s">
        <v>225</v>
      </c>
      <c r="D57" s="158"/>
      <c r="E57" s="159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47"/>
      <c r="Z57" s="147"/>
      <c r="AA57" s="147"/>
      <c r="AB57" s="147"/>
      <c r="AC57" s="147"/>
      <c r="AD57" s="147"/>
      <c r="AE57" s="147"/>
      <c r="AF57" s="147"/>
      <c r="AG57" s="147" t="s">
        <v>160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>
      <c r="A58" s="154"/>
      <c r="B58" s="155"/>
      <c r="C58" s="182" t="s">
        <v>226</v>
      </c>
      <c r="D58" s="158"/>
      <c r="E58" s="159">
        <v>52.14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47"/>
      <c r="Z58" s="147"/>
      <c r="AA58" s="147"/>
      <c r="AB58" s="147"/>
      <c r="AC58" s="147"/>
      <c r="AD58" s="147"/>
      <c r="AE58" s="147"/>
      <c r="AF58" s="147"/>
      <c r="AG58" s="147" t="s">
        <v>160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0" outlineLevel="1">
      <c r="A59" s="167">
        <v>18</v>
      </c>
      <c r="B59" s="168" t="s">
        <v>227</v>
      </c>
      <c r="C59" s="181" t="s">
        <v>228</v>
      </c>
      <c r="D59" s="169" t="s">
        <v>154</v>
      </c>
      <c r="E59" s="170">
        <v>32.392000000000003</v>
      </c>
      <c r="F59" s="171"/>
      <c r="G59" s="172">
        <f>ROUND(E59*F59,2)</f>
        <v>0</v>
      </c>
      <c r="H59" s="157"/>
      <c r="I59" s="156">
        <f>ROUND(E59*H59,2)</f>
        <v>0</v>
      </c>
      <c r="J59" s="157"/>
      <c r="K59" s="156">
        <f>ROUND(E59*J59,2)</f>
        <v>0</v>
      </c>
      <c r="L59" s="156">
        <v>21</v>
      </c>
      <c r="M59" s="156">
        <f>G59*(1+L59/100)</f>
        <v>0</v>
      </c>
      <c r="N59" s="156">
        <v>0</v>
      </c>
      <c r="O59" s="156">
        <f>ROUND(E59*N59,2)</f>
        <v>0</v>
      </c>
      <c r="P59" s="156">
        <v>7.0000000000000001E-3</v>
      </c>
      <c r="Q59" s="156">
        <f>ROUND(E59*P59,2)</f>
        <v>0.23</v>
      </c>
      <c r="R59" s="156"/>
      <c r="S59" s="156" t="s">
        <v>164</v>
      </c>
      <c r="T59" s="156" t="s">
        <v>156</v>
      </c>
      <c r="U59" s="156">
        <v>0</v>
      </c>
      <c r="V59" s="156">
        <f>ROUND(E59*U59,2)</f>
        <v>0</v>
      </c>
      <c r="W59" s="156"/>
      <c r="X59" s="156" t="s">
        <v>157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220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82" t="s">
        <v>229</v>
      </c>
      <c r="D60" s="158"/>
      <c r="E60" s="159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47"/>
      <c r="Z60" s="147"/>
      <c r="AA60" s="147"/>
      <c r="AB60" s="147"/>
      <c r="AC60" s="147"/>
      <c r="AD60" s="147"/>
      <c r="AE60" s="147"/>
      <c r="AF60" s="147"/>
      <c r="AG60" s="147" t="s">
        <v>160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>
      <c r="A61" s="154"/>
      <c r="B61" s="155"/>
      <c r="C61" s="182" t="s">
        <v>230</v>
      </c>
      <c r="D61" s="158"/>
      <c r="E61" s="159">
        <v>32.39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47"/>
      <c r="Z61" s="147"/>
      <c r="AA61" s="147"/>
      <c r="AB61" s="147"/>
      <c r="AC61" s="147"/>
      <c r="AD61" s="147"/>
      <c r="AE61" s="147"/>
      <c r="AF61" s="147"/>
      <c r="AG61" s="147" t="s">
        <v>160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0" outlineLevel="1">
      <c r="A62" s="167">
        <v>19</v>
      </c>
      <c r="B62" s="168" t="s">
        <v>231</v>
      </c>
      <c r="C62" s="181" t="s">
        <v>232</v>
      </c>
      <c r="D62" s="169" t="s">
        <v>154</v>
      </c>
      <c r="E62" s="170">
        <v>25.806000000000001</v>
      </c>
      <c r="F62" s="171"/>
      <c r="G62" s="172">
        <f>ROUND(E62*F62,2)</f>
        <v>0</v>
      </c>
      <c r="H62" s="157"/>
      <c r="I62" s="156">
        <f>ROUND(E62*H62,2)</f>
        <v>0</v>
      </c>
      <c r="J62" s="157"/>
      <c r="K62" s="156">
        <f>ROUND(E62*J62,2)</f>
        <v>0</v>
      </c>
      <c r="L62" s="156">
        <v>21</v>
      </c>
      <c r="M62" s="156">
        <f>G62*(1+L62/100)</f>
        <v>0</v>
      </c>
      <c r="N62" s="156">
        <v>0</v>
      </c>
      <c r="O62" s="156">
        <f>ROUND(E62*N62,2)</f>
        <v>0</v>
      </c>
      <c r="P62" s="156">
        <v>1.0999999999999999E-2</v>
      </c>
      <c r="Q62" s="156">
        <f>ROUND(E62*P62,2)</f>
        <v>0.28000000000000003</v>
      </c>
      <c r="R62" s="156"/>
      <c r="S62" s="156" t="s">
        <v>164</v>
      </c>
      <c r="T62" s="156" t="s">
        <v>156</v>
      </c>
      <c r="U62" s="156">
        <v>0</v>
      </c>
      <c r="V62" s="156">
        <f>ROUND(E62*U62,2)</f>
        <v>0</v>
      </c>
      <c r="W62" s="156"/>
      <c r="X62" s="156" t="s">
        <v>157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220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>
      <c r="A63" s="154"/>
      <c r="B63" s="155"/>
      <c r="C63" s="182" t="s">
        <v>233</v>
      </c>
      <c r="D63" s="158"/>
      <c r="E63" s="159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47"/>
      <c r="Z63" s="147"/>
      <c r="AA63" s="147"/>
      <c r="AB63" s="147"/>
      <c r="AC63" s="147"/>
      <c r="AD63" s="147"/>
      <c r="AE63" s="147"/>
      <c r="AF63" s="147"/>
      <c r="AG63" s="147" t="s">
        <v>160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82" t="s">
        <v>234</v>
      </c>
      <c r="D64" s="158"/>
      <c r="E64" s="159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47"/>
      <c r="Z64" s="147"/>
      <c r="AA64" s="147"/>
      <c r="AB64" s="147"/>
      <c r="AC64" s="147"/>
      <c r="AD64" s="147"/>
      <c r="AE64" s="147"/>
      <c r="AF64" s="147"/>
      <c r="AG64" s="147" t="s">
        <v>160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/>
      <c r="B65" s="155"/>
      <c r="C65" s="182" t="s">
        <v>235</v>
      </c>
      <c r="D65" s="158"/>
      <c r="E65" s="159">
        <v>25.81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47"/>
      <c r="Z65" s="147"/>
      <c r="AA65" s="147"/>
      <c r="AB65" s="147"/>
      <c r="AC65" s="147"/>
      <c r="AD65" s="147"/>
      <c r="AE65" s="147"/>
      <c r="AF65" s="147"/>
      <c r="AG65" s="147" t="s">
        <v>160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>
      <c r="A66" s="173">
        <v>20</v>
      </c>
      <c r="B66" s="174" t="s">
        <v>236</v>
      </c>
      <c r="C66" s="183" t="s">
        <v>237</v>
      </c>
      <c r="D66" s="175" t="s">
        <v>238</v>
      </c>
      <c r="E66" s="176">
        <v>1</v>
      </c>
      <c r="F66" s="177"/>
      <c r="G66" s="178">
        <f>ROUND(E66*F66,2)</f>
        <v>0</v>
      </c>
      <c r="H66" s="157"/>
      <c r="I66" s="156">
        <f>ROUND(E66*H66,2)</f>
        <v>0</v>
      </c>
      <c r="J66" s="157"/>
      <c r="K66" s="156">
        <f>ROUND(E66*J66,2)</f>
        <v>0</v>
      </c>
      <c r="L66" s="156">
        <v>21</v>
      </c>
      <c r="M66" s="156">
        <f>G66*(1+L66/100)</f>
        <v>0</v>
      </c>
      <c r="N66" s="156">
        <v>0</v>
      </c>
      <c r="O66" s="156">
        <f>ROUND(E66*N66,2)</f>
        <v>0</v>
      </c>
      <c r="P66" s="156">
        <v>1.2999999999999999E-2</v>
      </c>
      <c r="Q66" s="156">
        <f>ROUND(E66*P66,2)</f>
        <v>0.01</v>
      </c>
      <c r="R66" s="156"/>
      <c r="S66" s="156" t="s">
        <v>164</v>
      </c>
      <c r="T66" s="156" t="s">
        <v>156</v>
      </c>
      <c r="U66" s="156">
        <v>0</v>
      </c>
      <c r="V66" s="156">
        <f>ROUND(E66*U66,2)</f>
        <v>0</v>
      </c>
      <c r="W66" s="156"/>
      <c r="X66" s="156" t="s">
        <v>157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220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>
      <c r="A67" s="173">
        <v>21</v>
      </c>
      <c r="B67" s="174" t="s">
        <v>239</v>
      </c>
      <c r="C67" s="183" t="s">
        <v>240</v>
      </c>
      <c r="D67" s="175" t="s">
        <v>238</v>
      </c>
      <c r="E67" s="176">
        <v>1</v>
      </c>
      <c r="F67" s="177"/>
      <c r="G67" s="178">
        <f>ROUND(E67*F67,2)</f>
        <v>0</v>
      </c>
      <c r="H67" s="157"/>
      <c r="I67" s="156">
        <f>ROUND(E67*H67,2)</f>
        <v>0</v>
      </c>
      <c r="J67" s="157"/>
      <c r="K67" s="156">
        <f>ROUND(E67*J67,2)</f>
        <v>0</v>
      </c>
      <c r="L67" s="156">
        <v>21</v>
      </c>
      <c r="M67" s="156">
        <f>G67*(1+L67/100)</f>
        <v>0</v>
      </c>
      <c r="N67" s="156">
        <v>0</v>
      </c>
      <c r="O67" s="156">
        <f>ROUND(E67*N67,2)</f>
        <v>0</v>
      </c>
      <c r="P67" s="156">
        <v>0</v>
      </c>
      <c r="Q67" s="156">
        <f>ROUND(E67*P67,2)</f>
        <v>0</v>
      </c>
      <c r="R67" s="156"/>
      <c r="S67" s="156" t="s">
        <v>164</v>
      </c>
      <c r="T67" s="156" t="s">
        <v>156</v>
      </c>
      <c r="U67" s="156">
        <v>0</v>
      </c>
      <c r="V67" s="156">
        <f>ROUND(E67*U67,2)</f>
        <v>0</v>
      </c>
      <c r="W67" s="156"/>
      <c r="X67" s="156" t="s">
        <v>157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220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0" outlineLevel="1">
      <c r="A68" s="167">
        <v>22</v>
      </c>
      <c r="B68" s="168" t="s">
        <v>241</v>
      </c>
      <c r="C68" s="181" t="s">
        <v>242</v>
      </c>
      <c r="D68" s="169" t="s">
        <v>243</v>
      </c>
      <c r="E68" s="170">
        <v>336</v>
      </c>
      <c r="F68" s="171"/>
      <c r="G68" s="172">
        <f>ROUND(E68*F68,2)</f>
        <v>0</v>
      </c>
      <c r="H68" s="157"/>
      <c r="I68" s="156">
        <f>ROUND(E68*H68,2)</f>
        <v>0</v>
      </c>
      <c r="J68" s="157"/>
      <c r="K68" s="156">
        <f>ROUND(E68*J68,2)</f>
        <v>0</v>
      </c>
      <c r="L68" s="156">
        <v>21</v>
      </c>
      <c r="M68" s="156">
        <f>G68*(1+L68/100)</f>
        <v>0</v>
      </c>
      <c r="N68" s="156">
        <v>0</v>
      </c>
      <c r="O68" s="156">
        <f>ROUND(E68*N68,2)</f>
        <v>0</v>
      </c>
      <c r="P68" s="156">
        <v>1E-3</v>
      </c>
      <c r="Q68" s="156">
        <f>ROUND(E68*P68,2)</f>
        <v>0.34</v>
      </c>
      <c r="R68" s="156"/>
      <c r="S68" s="156" t="s">
        <v>164</v>
      </c>
      <c r="T68" s="156" t="s">
        <v>156</v>
      </c>
      <c r="U68" s="156">
        <v>0</v>
      </c>
      <c r="V68" s="156">
        <f>ROUND(E68*U68,2)</f>
        <v>0</v>
      </c>
      <c r="W68" s="156"/>
      <c r="X68" s="156" t="s">
        <v>157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220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>
      <c r="A69" s="154"/>
      <c r="B69" s="155"/>
      <c r="C69" s="182" t="s">
        <v>244</v>
      </c>
      <c r="D69" s="158"/>
      <c r="E69" s="159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47"/>
      <c r="Z69" s="147"/>
      <c r="AA69" s="147"/>
      <c r="AB69" s="147"/>
      <c r="AC69" s="147"/>
      <c r="AD69" s="147"/>
      <c r="AE69" s="147"/>
      <c r="AF69" s="147"/>
      <c r="AG69" s="147" t="s">
        <v>160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>
      <c r="A70" s="154"/>
      <c r="B70" s="155"/>
      <c r="C70" s="182" t="s">
        <v>245</v>
      </c>
      <c r="D70" s="158"/>
      <c r="E70" s="159">
        <v>336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47"/>
      <c r="Z70" s="147"/>
      <c r="AA70" s="147"/>
      <c r="AB70" s="147"/>
      <c r="AC70" s="147"/>
      <c r="AD70" s="147"/>
      <c r="AE70" s="147"/>
      <c r="AF70" s="147"/>
      <c r="AG70" s="147" t="s">
        <v>160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20" outlineLevel="1">
      <c r="A71" s="167">
        <v>23</v>
      </c>
      <c r="B71" s="168" t="s">
        <v>246</v>
      </c>
      <c r="C71" s="181" t="s">
        <v>247</v>
      </c>
      <c r="D71" s="169" t="s">
        <v>243</v>
      </c>
      <c r="E71" s="170">
        <v>160</v>
      </c>
      <c r="F71" s="171"/>
      <c r="G71" s="172">
        <f>ROUND(E71*F71,2)</f>
        <v>0</v>
      </c>
      <c r="H71" s="157"/>
      <c r="I71" s="156">
        <f>ROUND(E71*H71,2)</f>
        <v>0</v>
      </c>
      <c r="J71" s="157"/>
      <c r="K71" s="156">
        <f>ROUND(E71*J71,2)</f>
        <v>0</v>
      </c>
      <c r="L71" s="156">
        <v>21</v>
      </c>
      <c r="M71" s="156">
        <f>G71*(1+L71/100)</f>
        <v>0</v>
      </c>
      <c r="N71" s="156">
        <v>0</v>
      </c>
      <c r="O71" s="156">
        <f>ROUND(E71*N71,2)</f>
        <v>0</v>
      </c>
      <c r="P71" s="156">
        <v>1E-3</v>
      </c>
      <c r="Q71" s="156">
        <f>ROUND(E71*P71,2)</f>
        <v>0.16</v>
      </c>
      <c r="R71" s="156"/>
      <c r="S71" s="156" t="s">
        <v>155</v>
      </c>
      <c r="T71" s="156" t="s">
        <v>156</v>
      </c>
      <c r="U71" s="156">
        <v>0.05</v>
      </c>
      <c r="V71" s="156">
        <f>ROUND(E71*U71,2)</f>
        <v>8</v>
      </c>
      <c r="W71" s="156"/>
      <c r="X71" s="156" t="s">
        <v>157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220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/>
      <c r="B72" s="155"/>
      <c r="C72" s="182" t="s">
        <v>248</v>
      </c>
      <c r="D72" s="158"/>
      <c r="E72" s="159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47"/>
      <c r="Z72" s="147"/>
      <c r="AA72" s="147"/>
      <c r="AB72" s="147"/>
      <c r="AC72" s="147"/>
      <c r="AD72" s="147"/>
      <c r="AE72" s="147"/>
      <c r="AF72" s="147"/>
      <c r="AG72" s="147" t="s">
        <v>160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>
      <c r="A73" s="154"/>
      <c r="B73" s="155"/>
      <c r="C73" s="182" t="s">
        <v>249</v>
      </c>
      <c r="D73" s="158"/>
      <c r="E73" s="159">
        <v>160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47"/>
      <c r="Z73" s="147"/>
      <c r="AA73" s="147"/>
      <c r="AB73" s="147"/>
      <c r="AC73" s="147"/>
      <c r="AD73" s="147"/>
      <c r="AE73" s="147"/>
      <c r="AF73" s="147"/>
      <c r="AG73" s="147" t="s">
        <v>160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13">
      <c r="A74" s="161" t="s">
        <v>150</v>
      </c>
      <c r="B74" s="162" t="s">
        <v>99</v>
      </c>
      <c r="C74" s="180" t="s">
        <v>100</v>
      </c>
      <c r="D74" s="163"/>
      <c r="E74" s="164"/>
      <c r="F74" s="165"/>
      <c r="G74" s="166">
        <f>SUMIF(AG75:AG75,"&lt;&gt;NOR",G75:G75)</f>
        <v>0</v>
      </c>
      <c r="H74" s="160"/>
      <c r="I74" s="160">
        <f>SUM(I75:I75)</f>
        <v>0</v>
      </c>
      <c r="J74" s="160"/>
      <c r="K74" s="160">
        <f>SUM(K75:K75)</f>
        <v>0</v>
      </c>
      <c r="L74" s="160"/>
      <c r="M74" s="160">
        <f>SUM(M75:M75)</f>
        <v>0</v>
      </c>
      <c r="N74" s="160"/>
      <c r="O74" s="160">
        <f>SUM(O75:O75)</f>
        <v>0</v>
      </c>
      <c r="P74" s="160"/>
      <c r="Q74" s="160">
        <f>SUM(Q75:Q75)</f>
        <v>0</v>
      </c>
      <c r="R74" s="160"/>
      <c r="S74" s="160"/>
      <c r="T74" s="160"/>
      <c r="U74" s="160"/>
      <c r="V74" s="160">
        <f>SUM(V75:V75)</f>
        <v>0</v>
      </c>
      <c r="W74" s="160"/>
      <c r="X74" s="160"/>
      <c r="AG74" t="s">
        <v>151</v>
      </c>
    </row>
    <row r="75" spans="1:60" outlineLevel="1">
      <c r="A75" s="173">
        <v>24</v>
      </c>
      <c r="B75" s="174" t="s">
        <v>250</v>
      </c>
      <c r="C75" s="183" t="s">
        <v>251</v>
      </c>
      <c r="D75" s="175" t="s">
        <v>252</v>
      </c>
      <c r="E75" s="176">
        <v>1</v>
      </c>
      <c r="F75" s="177"/>
      <c r="G75" s="178">
        <f>ROUND(E75*F75,2)</f>
        <v>0</v>
      </c>
      <c r="H75" s="157"/>
      <c r="I75" s="156">
        <f>ROUND(E75*H75,2)</f>
        <v>0</v>
      </c>
      <c r="J75" s="157"/>
      <c r="K75" s="156">
        <f>ROUND(E75*J75,2)</f>
        <v>0</v>
      </c>
      <c r="L75" s="156">
        <v>21</v>
      </c>
      <c r="M75" s="156">
        <f>G75*(1+L75/100)</f>
        <v>0</v>
      </c>
      <c r="N75" s="156">
        <v>0</v>
      </c>
      <c r="O75" s="156">
        <f>ROUND(E75*N75,2)</f>
        <v>0</v>
      </c>
      <c r="P75" s="156">
        <v>0</v>
      </c>
      <c r="Q75" s="156">
        <f>ROUND(E75*P75,2)</f>
        <v>0</v>
      </c>
      <c r="R75" s="156"/>
      <c r="S75" s="156" t="s">
        <v>164</v>
      </c>
      <c r="T75" s="156" t="s">
        <v>156</v>
      </c>
      <c r="U75" s="156">
        <v>0</v>
      </c>
      <c r="V75" s="156">
        <f>ROUND(E75*U75,2)</f>
        <v>0</v>
      </c>
      <c r="W75" s="156"/>
      <c r="X75" s="156" t="s">
        <v>157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158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13">
      <c r="A76" s="161" t="s">
        <v>150</v>
      </c>
      <c r="B76" s="162" t="s">
        <v>101</v>
      </c>
      <c r="C76" s="180" t="s">
        <v>102</v>
      </c>
      <c r="D76" s="163"/>
      <c r="E76" s="164"/>
      <c r="F76" s="165"/>
      <c r="G76" s="166">
        <f>SUMIF(AG77:AG77,"&lt;&gt;NOR",G77:G77)</f>
        <v>0</v>
      </c>
      <c r="H76" s="160"/>
      <c r="I76" s="160">
        <f>SUM(I77:I77)</f>
        <v>0</v>
      </c>
      <c r="J76" s="160"/>
      <c r="K76" s="160">
        <f>SUM(K77:K77)</f>
        <v>0</v>
      </c>
      <c r="L76" s="160"/>
      <c r="M76" s="160">
        <f>SUM(M77:M77)</f>
        <v>0</v>
      </c>
      <c r="N76" s="160"/>
      <c r="O76" s="160">
        <f>SUM(O77:O77)</f>
        <v>0</v>
      </c>
      <c r="P76" s="160"/>
      <c r="Q76" s="160">
        <f>SUM(Q77:Q77)</f>
        <v>0</v>
      </c>
      <c r="R76" s="160"/>
      <c r="S76" s="160"/>
      <c r="T76" s="160"/>
      <c r="U76" s="160"/>
      <c r="V76" s="160">
        <f>SUM(V77:V77)</f>
        <v>0</v>
      </c>
      <c r="W76" s="160"/>
      <c r="X76" s="160"/>
      <c r="AG76" t="s">
        <v>151</v>
      </c>
    </row>
    <row r="77" spans="1:60" outlineLevel="1">
      <c r="A77" s="173">
        <v>25</v>
      </c>
      <c r="B77" s="174" t="s">
        <v>253</v>
      </c>
      <c r="C77" s="183" t="s">
        <v>254</v>
      </c>
      <c r="D77" s="175" t="s">
        <v>255</v>
      </c>
      <c r="E77" s="176">
        <v>1</v>
      </c>
      <c r="F77" s="177"/>
      <c r="G77" s="178">
        <f>ROUND(E77*F77,2)</f>
        <v>0</v>
      </c>
      <c r="H77" s="157"/>
      <c r="I77" s="156">
        <f>ROUND(E77*H77,2)</f>
        <v>0</v>
      </c>
      <c r="J77" s="157"/>
      <c r="K77" s="156">
        <f>ROUND(E77*J77,2)</f>
        <v>0</v>
      </c>
      <c r="L77" s="156">
        <v>21</v>
      </c>
      <c r="M77" s="156">
        <f>G77*(1+L77/100)</f>
        <v>0</v>
      </c>
      <c r="N77" s="156">
        <v>0</v>
      </c>
      <c r="O77" s="156">
        <f>ROUND(E77*N77,2)</f>
        <v>0</v>
      </c>
      <c r="P77" s="156">
        <v>0</v>
      </c>
      <c r="Q77" s="156">
        <f>ROUND(E77*P77,2)</f>
        <v>0</v>
      </c>
      <c r="R77" s="156"/>
      <c r="S77" s="156" t="s">
        <v>164</v>
      </c>
      <c r="T77" s="156" t="s">
        <v>156</v>
      </c>
      <c r="U77" s="156">
        <v>0</v>
      </c>
      <c r="V77" s="156">
        <f>ROUND(E77*U77,2)</f>
        <v>0</v>
      </c>
      <c r="W77" s="156"/>
      <c r="X77" s="156" t="s">
        <v>157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158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13">
      <c r="A78" s="161" t="s">
        <v>150</v>
      </c>
      <c r="B78" s="162" t="s">
        <v>103</v>
      </c>
      <c r="C78" s="180" t="s">
        <v>104</v>
      </c>
      <c r="D78" s="163"/>
      <c r="E78" s="164"/>
      <c r="F78" s="165"/>
      <c r="G78" s="166">
        <f>SUMIF(AG79:AG82,"&lt;&gt;NOR",G79:G82)</f>
        <v>0</v>
      </c>
      <c r="H78" s="160"/>
      <c r="I78" s="160">
        <f>SUM(I79:I82)</f>
        <v>0</v>
      </c>
      <c r="J78" s="160"/>
      <c r="K78" s="160">
        <f>SUM(K79:K82)</f>
        <v>0</v>
      </c>
      <c r="L78" s="160"/>
      <c r="M78" s="160">
        <f>SUM(M79:M82)</f>
        <v>0</v>
      </c>
      <c r="N78" s="160"/>
      <c r="O78" s="160">
        <f>SUM(O79:O82)</f>
        <v>0</v>
      </c>
      <c r="P78" s="160"/>
      <c r="Q78" s="160">
        <f>SUM(Q79:Q82)</f>
        <v>0</v>
      </c>
      <c r="R78" s="160"/>
      <c r="S78" s="160"/>
      <c r="T78" s="160"/>
      <c r="U78" s="160"/>
      <c r="V78" s="160">
        <f>SUM(V79:V82)</f>
        <v>0</v>
      </c>
      <c r="W78" s="160"/>
      <c r="X78" s="160"/>
      <c r="AG78" t="s">
        <v>151</v>
      </c>
    </row>
    <row r="79" spans="1:60" outlineLevel="1">
      <c r="A79" s="173">
        <v>26</v>
      </c>
      <c r="B79" s="174" t="s">
        <v>256</v>
      </c>
      <c r="C79" s="183" t="s">
        <v>104</v>
      </c>
      <c r="D79" s="175" t="s">
        <v>255</v>
      </c>
      <c r="E79" s="176">
        <v>1</v>
      </c>
      <c r="F79" s="177"/>
      <c r="G79" s="178">
        <f>ROUND(E79*F79,2)</f>
        <v>0</v>
      </c>
      <c r="H79" s="157"/>
      <c r="I79" s="156">
        <f>ROUND(E79*H79,2)</f>
        <v>0</v>
      </c>
      <c r="J79" s="157"/>
      <c r="K79" s="156">
        <f>ROUND(E79*J79,2)</f>
        <v>0</v>
      </c>
      <c r="L79" s="156">
        <v>21</v>
      </c>
      <c r="M79" s="156">
        <f>G79*(1+L79/100)</f>
        <v>0</v>
      </c>
      <c r="N79" s="156">
        <v>0</v>
      </c>
      <c r="O79" s="156">
        <f>ROUND(E79*N79,2)</f>
        <v>0</v>
      </c>
      <c r="P79" s="156">
        <v>0</v>
      </c>
      <c r="Q79" s="156">
        <f>ROUND(E79*P79,2)</f>
        <v>0</v>
      </c>
      <c r="R79" s="156"/>
      <c r="S79" s="156" t="s">
        <v>155</v>
      </c>
      <c r="T79" s="156" t="s">
        <v>156</v>
      </c>
      <c r="U79" s="156">
        <v>0</v>
      </c>
      <c r="V79" s="156">
        <f>ROUND(E79*U79,2)</f>
        <v>0</v>
      </c>
      <c r="W79" s="156"/>
      <c r="X79" s="156" t="s">
        <v>257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258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73">
        <v>27</v>
      </c>
      <c r="B80" s="174" t="s">
        <v>259</v>
      </c>
      <c r="C80" s="183" t="s">
        <v>260</v>
      </c>
      <c r="D80" s="175" t="s">
        <v>255</v>
      </c>
      <c r="E80" s="176">
        <v>1</v>
      </c>
      <c r="F80" s="177"/>
      <c r="G80" s="178">
        <f>ROUND(E80*F80,2)</f>
        <v>0</v>
      </c>
      <c r="H80" s="157"/>
      <c r="I80" s="156">
        <f>ROUND(E80*H80,2)</f>
        <v>0</v>
      </c>
      <c r="J80" s="157"/>
      <c r="K80" s="156">
        <f>ROUND(E80*J80,2)</f>
        <v>0</v>
      </c>
      <c r="L80" s="156">
        <v>21</v>
      </c>
      <c r="M80" s="156">
        <f>G80*(1+L80/100)</f>
        <v>0</v>
      </c>
      <c r="N80" s="156">
        <v>0</v>
      </c>
      <c r="O80" s="156">
        <f>ROUND(E80*N80,2)</f>
        <v>0</v>
      </c>
      <c r="P80" s="156">
        <v>0</v>
      </c>
      <c r="Q80" s="156">
        <f>ROUND(E80*P80,2)</f>
        <v>0</v>
      </c>
      <c r="R80" s="156"/>
      <c r="S80" s="156" t="s">
        <v>164</v>
      </c>
      <c r="T80" s="156" t="s">
        <v>156</v>
      </c>
      <c r="U80" s="156">
        <v>0</v>
      </c>
      <c r="V80" s="156">
        <f>ROUND(E80*U80,2)</f>
        <v>0</v>
      </c>
      <c r="W80" s="156"/>
      <c r="X80" s="156" t="s">
        <v>157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158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>
      <c r="A81" s="173">
        <v>28</v>
      </c>
      <c r="B81" s="174" t="s">
        <v>261</v>
      </c>
      <c r="C81" s="183" t="s">
        <v>262</v>
      </c>
      <c r="D81" s="175" t="s">
        <v>255</v>
      </c>
      <c r="E81" s="176">
        <v>1</v>
      </c>
      <c r="F81" s="177"/>
      <c r="G81" s="178">
        <f>ROUND(E81*F81,2)</f>
        <v>0</v>
      </c>
      <c r="H81" s="157"/>
      <c r="I81" s="156">
        <f>ROUND(E81*H81,2)</f>
        <v>0</v>
      </c>
      <c r="J81" s="157"/>
      <c r="K81" s="156">
        <f>ROUND(E81*J81,2)</f>
        <v>0</v>
      </c>
      <c r="L81" s="156">
        <v>21</v>
      </c>
      <c r="M81" s="156">
        <f>G81*(1+L81/100)</f>
        <v>0</v>
      </c>
      <c r="N81" s="156">
        <v>0</v>
      </c>
      <c r="O81" s="156">
        <f>ROUND(E81*N81,2)</f>
        <v>0</v>
      </c>
      <c r="P81" s="156">
        <v>0</v>
      </c>
      <c r="Q81" s="156">
        <f>ROUND(E81*P81,2)</f>
        <v>0</v>
      </c>
      <c r="R81" s="156"/>
      <c r="S81" s="156" t="s">
        <v>164</v>
      </c>
      <c r="T81" s="156" t="s">
        <v>156</v>
      </c>
      <c r="U81" s="156">
        <v>0</v>
      </c>
      <c r="V81" s="156">
        <f>ROUND(E81*U81,2)</f>
        <v>0</v>
      </c>
      <c r="W81" s="156"/>
      <c r="X81" s="156" t="s">
        <v>157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158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73">
        <v>29</v>
      </c>
      <c r="B82" s="174" t="s">
        <v>263</v>
      </c>
      <c r="C82" s="183" t="s">
        <v>264</v>
      </c>
      <c r="D82" s="175" t="s">
        <v>255</v>
      </c>
      <c r="E82" s="176">
        <v>1</v>
      </c>
      <c r="F82" s="177"/>
      <c r="G82" s="178">
        <f>ROUND(E82*F82,2)</f>
        <v>0</v>
      </c>
      <c r="H82" s="157"/>
      <c r="I82" s="156">
        <f>ROUND(E82*H82,2)</f>
        <v>0</v>
      </c>
      <c r="J82" s="157"/>
      <c r="K82" s="156">
        <f>ROUND(E82*J82,2)</f>
        <v>0</v>
      </c>
      <c r="L82" s="156">
        <v>21</v>
      </c>
      <c r="M82" s="156">
        <f>G82*(1+L82/100)</f>
        <v>0</v>
      </c>
      <c r="N82" s="156">
        <v>0</v>
      </c>
      <c r="O82" s="156">
        <f>ROUND(E82*N82,2)</f>
        <v>0</v>
      </c>
      <c r="P82" s="156">
        <v>0</v>
      </c>
      <c r="Q82" s="156">
        <f>ROUND(E82*P82,2)</f>
        <v>0</v>
      </c>
      <c r="R82" s="156"/>
      <c r="S82" s="156" t="s">
        <v>164</v>
      </c>
      <c r="T82" s="156" t="s">
        <v>156</v>
      </c>
      <c r="U82" s="156">
        <v>0</v>
      </c>
      <c r="V82" s="156">
        <f>ROUND(E82*U82,2)</f>
        <v>0</v>
      </c>
      <c r="W82" s="156"/>
      <c r="X82" s="156" t="s">
        <v>157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158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13">
      <c r="A83" s="161" t="s">
        <v>150</v>
      </c>
      <c r="B83" s="162" t="s">
        <v>105</v>
      </c>
      <c r="C83" s="180" t="s">
        <v>106</v>
      </c>
      <c r="D83" s="163"/>
      <c r="E83" s="164"/>
      <c r="F83" s="165"/>
      <c r="G83" s="166">
        <f>SUMIF(AG84:AG84,"&lt;&gt;NOR",G84:G84)</f>
        <v>0</v>
      </c>
      <c r="H83" s="160"/>
      <c r="I83" s="160">
        <f>SUM(I84:I84)</f>
        <v>0</v>
      </c>
      <c r="J83" s="160"/>
      <c r="K83" s="160">
        <f>SUM(K84:K84)</f>
        <v>0</v>
      </c>
      <c r="L83" s="160"/>
      <c r="M83" s="160">
        <f>SUM(M84:M84)</f>
        <v>0</v>
      </c>
      <c r="N83" s="160"/>
      <c r="O83" s="160">
        <f>SUM(O84:O84)</f>
        <v>0</v>
      </c>
      <c r="P83" s="160"/>
      <c r="Q83" s="160">
        <f>SUM(Q84:Q84)</f>
        <v>0</v>
      </c>
      <c r="R83" s="160"/>
      <c r="S83" s="160"/>
      <c r="T83" s="160"/>
      <c r="U83" s="160"/>
      <c r="V83" s="160">
        <f>SUM(V84:V84)</f>
        <v>0</v>
      </c>
      <c r="W83" s="160"/>
      <c r="X83" s="160"/>
      <c r="AG83" t="s">
        <v>151</v>
      </c>
    </row>
    <row r="84" spans="1:60" outlineLevel="1">
      <c r="A84" s="173">
        <v>30</v>
      </c>
      <c r="B84" s="174" t="s">
        <v>265</v>
      </c>
      <c r="C84" s="183" t="s">
        <v>106</v>
      </c>
      <c r="D84" s="175" t="s">
        <v>255</v>
      </c>
      <c r="E84" s="176">
        <v>1</v>
      </c>
      <c r="F84" s="177"/>
      <c r="G84" s="178">
        <f>ROUND(E84*F84,2)</f>
        <v>0</v>
      </c>
      <c r="H84" s="157"/>
      <c r="I84" s="156">
        <f>ROUND(E84*H84,2)</f>
        <v>0</v>
      </c>
      <c r="J84" s="157"/>
      <c r="K84" s="156">
        <f>ROUND(E84*J84,2)</f>
        <v>0</v>
      </c>
      <c r="L84" s="156">
        <v>21</v>
      </c>
      <c r="M84" s="156">
        <f>G84*(1+L84/100)</f>
        <v>0</v>
      </c>
      <c r="N84" s="156">
        <v>0</v>
      </c>
      <c r="O84" s="156">
        <f>ROUND(E84*N84,2)</f>
        <v>0</v>
      </c>
      <c r="P84" s="156">
        <v>0</v>
      </c>
      <c r="Q84" s="156">
        <f>ROUND(E84*P84,2)</f>
        <v>0</v>
      </c>
      <c r="R84" s="156"/>
      <c r="S84" s="156" t="s">
        <v>155</v>
      </c>
      <c r="T84" s="156" t="s">
        <v>156</v>
      </c>
      <c r="U84" s="156">
        <v>0</v>
      </c>
      <c r="V84" s="156">
        <f>ROUND(E84*U84,2)</f>
        <v>0</v>
      </c>
      <c r="W84" s="156"/>
      <c r="X84" s="156" t="s">
        <v>257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258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13">
      <c r="A85" s="161" t="s">
        <v>150</v>
      </c>
      <c r="B85" s="162" t="s">
        <v>107</v>
      </c>
      <c r="C85" s="180" t="s">
        <v>108</v>
      </c>
      <c r="D85" s="163"/>
      <c r="E85" s="164"/>
      <c r="F85" s="165"/>
      <c r="G85" s="166">
        <f>SUMIF(AG86:AG86,"&lt;&gt;NOR",G86:G86)</f>
        <v>0</v>
      </c>
      <c r="H85" s="160"/>
      <c r="I85" s="160">
        <f>SUM(I86:I86)</f>
        <v>0</v>
      </c>
      <c r="J85" s="160"/>
      <c r="K85" s="160">
        <f>SUM(K86:K86)</f>
        <v>0</v>
      </c>
      <c r="L85" s="160"/>
      <c r="M85" s="160">
        <f>SUM(M86:M86)</f>
        <v>0</v>
      </c>
      <c r="N85" s="160"/>
      <c r="O85" s="160">
        <f>SUM(O86:O86)</f>
        <v>0</v>
      </c>
      <c r="P85" s="160"/>
      <c r="Q85" s="160">
        <f>SUM(Q86:Q86)</f>
        <v>0</v>
      </c>
      <c r="R85" s="160"/>
      <c r="S85" s="160"/>
      <c r="T85" s="160"/>
      <c r="U85" s="160"/>
      <c r="V85" s="160">
        <f>SUM(V86:V86)</f>
        <v>0</v>
      </c>
      <c r="W85" s="160"/>
      <c r="X85" s="160"/>
      <c r="AG85" t="s">
        <v>151</v>
      </c>
    </row>
    <row r="86" spans="1:60" outlineLevel="1">
      <c r="A86" s="173">
        <v>31</v>
      </c>
      <c r="B86" s="174" t="s">
        <v>266</v>
      </c>
      <c r="C86" s="183" t="s">
        <v>108</v>
      </c>
      <c r="D86" s="175" t="s">
        <v>255</v>
      </c>
      <c r="E86" s="176">
        <v>1</v>
      </c>
      <c r="F86" s="177"/>
      <c r="G86" s="178">
        <f>ROUND(E86*F86,2)</f>
        <v>0</v>
      </c>
      <c r="H86" s="157"/>
      <c r="I86" s="156">
        <f>ROUND(E86*H86,2)</f>
        <v>0</v>
      </c>
      <c r="J86" s="157"/>
      <c r="K86" s="156">
        <f>ROUND(E86*J86,2)</f>
        <v>0</v>
      </c>
      <c r="L86" s="156">
        <v>21</v>
      </c>
      <c r="M86" s="156">
        <f>G86*(1+L86/100)</f>
        <v>0</v>
      </c>
      <c r="N86" s="156">
        <v>0</v>
      </c>
      <c r="O86" s="156">
        <f>ROUND(E86*N86,2)</f>
        <v>0</v>
      </c>
      <c r="P86" s="156">
        <v>0</v>
      </c>
      <c r="Q86" s="156">
        <f>ROUND(E86*P86,2)</f>
        <v>0</v>
      </c>
      <c r="R86" s="156"/>
      <c r="S86" s="156" t="s">
        <v>155</v>
      </c>
      <c r="T86" s="156" t="s">
        <v>156</v>
      </c>
      <c r="U86" s="156">
        <v>0</v>
      </c>
      <c r="V86" s="156">
        <f>ROUND(E86*U86,2)</f>
        <v>0</v>
      </c>
      <c r="W86" s="156"/>
      <c r="X86" s="156" t="s">
        <v>257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258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13">
      <c r="A87" s="161" t="s">
        <v>150</v>
      </c>
      <c r="B87" s="162" t="s">
        <v>109</v>
      </c>
      <c r="C87" s="180" t="s">
        <v>30</v>
      </c>
      <c r="D87" s="163"/>
      <c r="E87" s="164"/>
      <c r="F87" s="165"/>
      <c r="G87" s="166">
        <f>SUMIF(AG88:AG88,"&lt;&gt;NOR",G88:G88)</f>
        <v>0</v>
      </c>
      <c r="H87" s="160"/>
      <c r="I87" s="160">
        <f>SUM(I88:I88)</f>
        <v>0</v>
      </c>
      <c r="J87" s="160"/>
      <c r="K87" s="160">
        <f>SUM(K88:K88)</f>
        <v>0</v>
      </c>
      <c r="L87" s="160"/>
      <c r="M87" s="160">
        <f>SUM(M88:M88)</f>
        <v>0</v>
      </c>
      <c r="N87" s="160"/>
      <c r="O87" s="160">
        <f>SUM(O88:O88)</f>
        <v>0</v>
      </c>
      <c r="P87" s="160"/>
      <c r="Q87" s="160">
        <f>SUM(Q88:Q88)</f>
        <v>0</v>
      </c>
      <c r="R87" s="160"/>
      <c r="S87" s="160"/>
      <c r="T87" s="160"/>
      <c r="U87" s="160"/>
      <c r="V87" s="160">
        <f>SUM(V88:V88)</f>
        <v>0</v>
      </c>
      <c r="W87" s="160"/>
      <c r="X87" s="160"/>
      <c r="AG87" t="s">
        <v>151</v>
      </c>
    </row>
    <row r="88" spans="1:60" outlineLevel="1">
      <c r="A88" s="167">
        <v>32</v>
      </c>
      <c r="B88" s="168" t="s">
        <v>267</v>
      </c>
      <c r="C88" s="181" t="s">
        <v>30</v>
      </c>
      <c r="D88" s="169" t="s">
        <v>252</v>
      </c>
      <c r="E88" s="170">
        <v>1</v>
      </c>
      <c r="F88" s="171"/>
      <c r="G88" s="172">
        <f>ROUND(E88*F88,2)</f>
        <v>0</v>
      </c>
      <c r="H88" s="157"/>
      <c r="I88" s="156">
        <f>ROUND(E88*H88,2)</f>
        <v>0</v>
      </c>
      <c r="J88" s="157"/>
      <c r="K88" s="156">
        <f>ROUND(E88*J88,2)</f>
        <v>0</v>
      </c>
      <c r="L88" s="156">
        <v>21</v>
      </c>
      <c r="M88" s="156">
        <f>G88*(1+L88/100)</f>
        <v>0</v>
      </c>
      <c r="N88" s="156">
        <v>0</v>
      </c>
      <c r="O88" s="156">
        <f>ROUND(E88*N88,2)</f>
        <v>0</v>
      </c>
      <c r="P88" s="156">
        <v>0</v>
      </c>
      <c r="Q88" s="156">
        <f>ROUND(E88*P88,2)</f>
        <v>0</v>
      </c>
      <c r="R88" s="156"/>
      <c r="S88" s="156" t="s">
        <v>164</v>
      </c>
      <c r="T88" s="156" t="s">
        <v>156</v>
      </c>
      <c r="U88" s="156">
        <v>0</v>
      </c>
      <c r="V88" s="156">
        <f>ROUND(E88*U88,2)</f>
        <v>0</v>
      </c>
      <c r="W88" s="156"/>
      <c r="X88" s="156" t="s">
        <v>157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158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>
      <c r="A89" s="3"/>
      <c r="B89" s="4"/>
      <c r="C89" s="184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AE89">
        <v>15</v>
      </c>
      <c r="AF89">
        <v>21</v>
      </c>
      <c r="AG89" t="s">
        <v>137</v>
      </c>
    </row>
    <row r="90" spans="1:60" ht="13">
      <c r="A90" s="150"/>
      <c r="B90" s="151" t="s">
        <v>31</v>
      </c>
      <c r="C90" s="185"/>
      <c r="D90" s="152"/>
      <c r="E90" s="153"/>
      <c r="F90" s="153"/>
      <c r="G90" s="179">
        <f>G8+G12+G40+G52+G55+G74+G76+G78+G83+G85+G87</f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AE90">
        <f>SUMIF(L7:L88,AE89,G7:G88)</f>
        <v>0</v>
      </c>
      <c r="AF90">
        <f>SUMIF(L7:L88,AF89,G7:G88)</f>
        <v>0</v>
      </c>
      <c r="AG90" t="s">
        <v>268</v>
      </c>
    </row>
    <row r="91" spans="1:60">
      <c r="A91" s="3"/>
      <c r="B91" s="4"/>
      <c r="C91" s="184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60">
      <c r="A92" s="3"/>
      <c r="B92" s="4"/>
      <c r="C92" s="184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>
      <c r="A93" s="250" t="s">
        <v>269</v>
      </c>
      <c r="B93" s="250"/>
      <c r="C93" s="251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60">
      <c r="A94" s="252"/>
      <c r="B94" s="253"/>
      <c r="C94" s="254"/>
      <c r="D94" s="253"/>
      <c r="E94" s="253"/>
      <c r="F94" s="253"/>
      <c r="G94" s="25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AG94" t="s">
        <v>270</v>
      </c>
    </row>
    <row r="95" spans="1:60">
      <c r="A95" s="256"/>
      <c r="B95" s="257"/>
      <c r="C95" s="258"/>
      <c r="D95" s="257"/>
      <c r="E95" s="257"/>
      <c r="F95" s="257"/>
      <c r="G95" s="259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60">
      <c r="A96" s="256"/>
      <c r="B96" s="257"/>
      <c r="C96" s="258"/>
      <c r="D96" s="257"/>
      <c r="E96" s="257"/>
      <c r="F96" s="257"/>
      <c r="G96" s="259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33">
      <c r="A97" s="256"/>
      <c r="B97" s="257"/>
      <c r="C97" s="258"/>
      <c r="D97" s="257"/>
      <c r="E97" s="257"/>
      <c r="F97" s="257"/>
      <c r="G97" s="259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33">
      <c r="A98" s="260"/>
      <c r="B98" s="261"/>
      <c r="C98" s="262"/>
      <c r="D98" s="261"/>
      <c r="E98" s="261"/>
      <c r="F98" s="261"/>
      <c r="G98" s="26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33">
      <c r="A99" s="3"/>
      <c r="B99" s="4"/>
      <c r="C99" s="184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33">
      <c r="C100" s="186"/>
      <c r="D100" s="10"/>
      <c r="AG100" t="s">
        <v>271</v>
      </c>
    </row>
    <row r="101" spans="1:33">
      <c r="D101" s="10"/>
    </row>
    <row r="102" spans="1:33">
      <c r="D102" s="10"/>
    </row>
    <row r="103" spans="1:33">
      <c r="D103" s="10"/>
    </row>
    <row r="104" spans="1:33">
      <c r="D104" s="10"/>
    </row>
    <row r="105" spans="1:33">
      <c r="D105" s="10"/>
    </row>
    <row r="106" spans="1:33">
      <c r="D106" s="10"/>
    </row>
    <row r="107" spans="1:33">
      <c r="D107" s="10"/>
    </row>
    <row r="108" spans="1:33">
      <c r="D108" s="10"/>
    </row>
    <row r="109" spans="1:33">
      <c r="D109" s="10"/>
    </row>
    <row r="110" spans="1:33">
      <c r="D110" s="10"/>
    </row>
    <row r="111" spans="1:33">
      <c r="D111" s="10"/>
    </row>
    <row r="112" spans="1:33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gSDp/gjbleJpBcUcsNi2cr1+mYyKha2/+fwxne/eaBC6wEaP0B2kpcVQby7eFP5dgO0QpFFvBwUpt1yhS4xqhQ==" saltValue="lHVXYmD3FYiZIlNvh3Mn3w==" spinCount="100000" sheet="1"/>
  <mergeCells count="6">
    <mergeCell ref="A94:G98"/>
    <mergeCell ref="A1:G1"/>
    <mergeCell ref="C2:G2"/>
    <mergeCell ref="C3:G3"/>
    <mergeCell ref="C4:G4"/>
    <mergeCell ref="A93:C9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149" activePane="bottomLeft" state="frozen"/>
      <selection pane="bottomLeft" activeCell="C166" sqref="C166"/>
    </sheetView>
  </sheetViews>
  <sheetFormatPr defaultRowHeight="12.5" outlineLevelRow="1"/>
  <cols>
    <col min="1" max="1" width="3.453125" customWidth="1"/>
    <col min="2" max="2" width="12.54296875" style="121" customWidth="1"/>
    <col min="3" max="3" width="38.26953125" style="121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43" t="s">
        <v>7</v>
      </c>
      <c r="B1" s="243"/>
      <c r="C1" s="243"/>
      <c r="D1" s="243"/>
      <c r="E1" s="243"/>
      <c r="F1" s="243"/>
      <c r="G1" s="243"/>
      <c r="AG1" t="s">
        <v>125</v>
      </c>
    </row>
    <row r="2" spans="1:60" ht="25" customHeight="1">
      <c r="A2" s="139" t="s">
        <v>8</v>
      </c>
      <c r="B2" s="49" t="s">
        <v>43</v>
      </c>
      <c r="C2" s="244" t="s">
        <v>44</v>
      </c>
      <c r="D2" s="245"/>
      <c r="E2" s="245"/>
      <c r="F2" s="245"/>
      <c r="G2" s="246"/>
      <c r="AG2" t="s">
        <v>126</v>
      </c>
    </row>
    <row r="3" spans="1:60" ht="25" customHeight="1">
      <c r="A3" s="139" t="s">
        <v>9</v>
      </c>
      <c r="B3" s="49" t="s">
        <v>46</v>
      </c>
      <c r="C3" s="244" t="s">
        <v>47</v>
      </c>
      <c r="D3" s="245"/>
      <c r="E3" s="245"/>
      <c r="F3" s="245"/>
      <c r="G3" s="246"/>
      <c r="AC3" s="121" t="s">
        <v>126</v>
      </c>
      <c r="AG3" t="s">
        <v>127</v>
      </c>
    </row>
    <row r="4" spans="1:60" ht="25" customHeight="1">
      <c r="A4" s="140" t="s">
        <v>10</v>
      </c>
      <c r="B4" s="141" t="s">
        <v>46</v>
      </c>
      <c r="C4" s="247" t="s">
        <v>49</v>
      </c>
      <c r="D4" s="248"/>
      <c r="E4" s="248"/>
      <c r="F4" s="248"/>
      <c r="G4" s="249"/>
      <c r="AG4" t="s">
        <v>128</v>
      </c>
    </row>
    <row r="5" spans="1:60">
      <c r="D5" s="10"/>
    </row>
    <row r="6" spans="1:60" ht="37.5">
      <c r="A6" s="143" t="s">
        <v>129</v>
      </c>
      <c r="B6" s="145" t="s">
        <v>130</v>
      </c>
      <c r="C6" s="145" t="s">
        <v>131</v>
      </c>
      <c r="D6" s="144" t="s">
        <v>132</v>
      </c>
      <c r="E6" s="143" t="s">
        <v>133</v>
      </c>
      <c r="F6" s="142" t="s">
        <v>134</v>
      </c>
      <c r="G6" s="143" t="s">
        <v>31</v>
      </c>
      <c r="H6" s="146" t="s">
        <v>32</v>
      </c>
      <c r="I6" s="146" t="s">
        <v>135</v>
      </c>
      <c r="J6" s="146" t="s">
        <v>33</v>
      </c>
      <c r="K6" s="146" t="s">
        <v>136</v>
      </c>
      <c r="L6" s="146" t="s">
        <v>137</v>
      </c>
      <c r="M6" s="146" t="s">
        <v>138</v>
      </c>
      <c r="N6" s="146" t="s">
        <v>139</v>
      </c>
      <c r="O6" s="146" t="s">
        <v>140</v>
      </c>
      <c r="P6" s="146" t="s">
        <v>141</v>
      </c>
      <c r="Q6" s="146" t="s">
        <v>142</v>
      </c>
      <c r="R6" s="146" t="s">
        <v>143</v>
      </c>
      <c r="S6" s="146" t="s">
        <v>144</v>
      </c>
      <c r="T6" s="146" t="s">
        <v>145</v>
      </c>
      <c r="U6" s="146" t="s">
        <v>146</v>
      </c>
      <c r="V6" s="146" t="s">
        <v>147</v>
      </c>
      <c r="W6" s="146" t="s">
        <v>148</v>
      </c>
      <c r="X6" s="146" t="s">
        <v>149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ht="13">
      <c r="A8" s="161" t="s">
        <v>150</v>
      </c>
      <c r="B8" s="162" t="s">
        <v>62</v>
      </c>
      <c r="C8" s="180" t="s">
        <v>63</v>
      </c>
      <c r="D8" s="163"/>
      <c r="E8" s="164"/>
      <c r="F8" s="165"/>
      <c r="G8" s="166">
        <f>SUMIF(AG9:AG54,"&lt;&gt;NOR",G9:G54)</f>
        <v>0</v>
      </c>
      <c r="H8" s="160"/>
      <c r="I8" s="160">
        <f>SUM(I9:I54)</f>
        <v>0</v>
      </c>
      <c r="J8" s="160"/>
      <c r="K8" s="160">
        <f>SUM(K9:K54)</f>
        <v>0</v>
      </c>
      <c r="L8" s="160"/>
      <c r="M8" s="160">
        <f>SUM(M9:M54)</f>
        <v>0</v>
      </c>
      <c r="N8" s="160"/>
      <c r="O8" s="160">
        <f>SUM(O9:O54)</f>
        <v>0</v>
      </c>
      <c r="P8" s="160"/>
      <c r="Q8" s="160">
        <f>SUM(Q9:Q54)</f>
        <v>0</v>
      </c>
      <c r="R8" s="160"/>
      <c r="S8" s="160"/>
      <c r="T8" s="160"/>
      <c r="U8" s="160"/>
      <c r="V8" s="160">
        <f>SUM(V9:V54)</f>
        <v>0</v>
      </c>
      <c r="W8" s="160"/>
      <c r="X8" s="160"/>
      <c r="AG8" t="s">
        <v>151</v>
      </c>
    </row>
    <row r="9" spans="1:60" ht="20" outlineLevel="1">
      <c r="A9" s="167">
        <v>1</v>
      </c>
      <c r="B9" s="168" t="s">
        <v>272</v>
      </c>
      <c r="C9" s="181" t="s">
        <v>273</v>
      </c>
      <c r="D9" s="169" t="s">
        <v>154</v>
      </c>
      <c r="E9" s="170">
        <v>312.77300000000002</v>
      </c>
      <c r="F9" s="171"/>
      <c r="G9" s="172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6">
        <v>0</v>
      </c>
      <c r="O9" s="156">
        <f>ROUND(E9*N9,2)</f>
        <v>0</v>
      </c>
      <c r="P9" s="156">
        <v>0</v>
      </c>
      <c r="Q9" s="156">
        <f>ROUND(E9*P9,2)</f>
        <v>0</v>
      </c>
      <c r="R9" s="156"/>
      <c r="S9" s="156" t="s">
        <v>164</v>
      </c>
      <c r="T9" s="156" t="s">
        <v>156</v>
      </c>
      <c r="U9" s="156">
        <v>0</v>
      </c>
      <c r="V9" s="156">
        <f>ROUND(E9*U9,2)</f>
        <v>0</v>
      </c>
      <c r="W9" s="156"/>
      <c r="X9" s="156" t="s">
        <v>157</v>
      </c>
      <c r="Y9" s="147"/>
      <c r="Z9" s="147"/>
      <c r="AA9" s="147"/>
      <c r="AB9" s="147"/>
      <c r="AC9" s="147"/>
      <c r="AD9" s="147"/>
      <c r="AE9" s="147"/>
      <c r="AF9" s="147"/>
      <c r="AG9" s="147" t="s">
        <v>158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54"/>
      <c r="B10" s="155"/>
      <c r="C10" s="182" t="s">
        <v>274</v>
      </c>
      <c r="D10" s="158"/>
      <c r="E10" s="159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160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>
      <c r="A11" s="154"/>
      <c r="B11" s="155"/>
      <c r="C11" s="182" t="s">
        <v>275</v>
      </c>
      <c r="D11" s="158"/>
      <c r="E11" s="159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160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>
      <c r="A12" s="154"/>
      <c r="B12" s="155"/>
      <c r="C12" s="182" t="s">
        <v>276</v>
      </c>
      <c r="D12" s="158"/>
      <c r="E12" s="159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47"/>
      <c r="Z12" s="147"/>
      <c r="AA12" s="147"/>
      <c r="AB12" s="147"/>
      <c r="AC12" s="147"/>
      <c r="AD12" s="147"/>
      <c r="AE12" s="147"/>
      <c r="AF12" s="147"/>
      <c r="AG12" s="147" t="s">
        <v>160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82" t="s">
        <v>277</v>
      </c>
      <c r="D13" s="158"/>
      <c r="E13" s="159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47"/>
      <c r="Z13" s="147"/>
      <c r="AA13" s="147"/>
      <c r="AB13" s="147"/>
      <c r="AC13" s="147"/>
      <c r="AD13" s="147"/>
      <c r="AE13" s="147"/>
      <c r="AF13" s="147"/>
      <c r="AG13" s="147" t="s">
        <v>160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54"/>
      <c r="B14" s="155"/>
      <c r="C14" s="182" t="s">
        <v>278</v>
      </c>
      <c r="D14" s="158"/>
      <c r="E14" s="159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160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82" t="s">
        <v>279</v>
      </c>
      <c r="D15" s="158"/>
      <c r="E15" s="159">
        <v>312.77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47"/>
      <c r="Z15" s="147"/>
      <c r="AA15" s="147"/>
      <c r="AB15" s="147"/>
      <c r="AC15" s="147"/>
      <c r="AD15" s="147"/>
      <c r="AE15" s="147"/>
      <c r="AF15" s="147"/>
      <c r="AG15" s="147" t="s">
        <v>160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" outlineLevel="1">
      <c r="A16" s="167">
        <v>2</v>
      </c>
      <c r="B16" s="168" t="s">
        <v>280</v>
      </c>
      <c r="C16" s="181" t="s">
        <v>281</v>
      </c>
      <c r="D16" s="169" t="s">
        <v>169</v>
      </c>
      <c r="E16" s="170">
        <v>20.992000000000001</v>
      </c>
      <c r="F16" s="171"/>
      <c r="G16" s="172">
        <f>ROUND(E16*F16,2)</f>
        <v>0</v>
      </c>
      <c r="H16" s="157"/>
      <c r="I16" s="156">
        <f>ROUND(E16*H16,2)</f>
        <v>0</v>
      </c>
      <c r="J16" s="157"/>
      <c r="K16" s="156">
        <f>ROUND(E16*J16,2)</f>
        <v>0</v>
      </c>
      <c r="L16" s="156">
        <v>21</v>
      </c>
      <c r="M16" s="156">
        <f>G16*(1+L16/100)</f>
        <v>0</v>
      </c>
      <c r="N16" s="156">
        <v>0</v>
      </c>
      <c r="O16" s="156">
        <f>ROUND(E16*N16,2)</f>
        <v>0</v>
      </c>
      <c r="P16" s="156">
        <v>0</v>
      </c>
      <c r="Q16" s="156">
        <f>ROUND(E16*P16,2)</f>
        <v>0</v>
      </c>
      <c r="R16" s="156"/>
      <c r="S16" s="156" t="s">
        <v>164</v>
      </c>
      <c r="T16" s="156" t="s">
        <v>156</v>
      </c>
      <c r="U16" s="156">
        <v>0</v>
      </c>
      <c r="V16" s="156">
        <f>ROUND(E16*U16,2)</f>
        <v>0</v>
      </c>
      <c r="W16" s="156"/>
      <c r="X16" s="156" t="s">
        <v>157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158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82" t="s">
        <v>282</v>
      </c>
      <c r="D17" s="158"/>
      <c r="E17" s="159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47"/>
      <c r="Z17" s="147"/>
      <c r="AA17" s="147"/>
      <c r="AB17" s="147"/>
      <c r="AC17" s="147"/>
      <c r="AD17" s="147"/>
      <c r="AE17" s="147"/>
      <c r="AF17" s="147"/>
      <c r="AG17" s="147" t="s">
        <v>160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>
      <c r="A18" s="154"/>
      <c r="B18" s="155"/>
      <c r="C18" s="182" t="s">
        <v>283</v>
      </c>
      <c r="D18" s="158"/>
      <c r="E18" s="159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47"/>
      <c r="Z18" s="147"/>
      <c r="AA18" s="147"/>
      <c r="AB18" s="147"/>
      <c r="AC18" s="147"/>
      <c r="AD18" s="147"/>
      <c r="AE18" s="147"/>
      <c r="AF18" s="147"/>
      <c r="AG18" s="147" t="s">
        <v>160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82" t="s">
        <v>284</v>
      </c>
      <c r="D19" s="158"/>
      <c r="E19" s="159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47"/>
      <c r="Z19" s="147"/>
      <c r="AA19" s="147"/>
      <c r="AB19" s="147"/>
      <c r="AC19" s="147"/>
      <c r="AD19" s="147"/>
      <c r="AE19" s="147"/>
      <c r="AF19" s="147"/>
      <c r="AG19" s="147" t="s">
        <v>160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54"/>
      <c r="B20" s="155"/>
      <c r="C20" s="182" t="s">
        <v>285</v>
      </c>
      <c r="D20" s="158"/>
      <c r="E20" s="159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47"/>
      <c r="Z20" s="147"/>
      <c r="AA20" s="147"/>
      <c r="AB20" s="147"/>
      <c r="AC20" s="147"/>
      <c r="AD20" s="147"/>
      <c r="AE20" s="147"/>
      <c r="AF20" s="147"/>
      <c r="AG20" s="147" t="s">
        <v>160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82" t="s">
        <v>286</v>
      </c>
      <c r="D21" s="158"/>
      <c r="E21" s="159">
        <v>20.99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47"/>
      <c r="Z21" s="147"/>
      <c r="AA21" s="147"/>
      <c r="AB21" s="147"/>
      <c r="AC21" s="147"/>
      <c r="AD21" s="147"/>
      <c r="AE21" s="147"/>
      <c r="AF21" s="147"/>
      <c r="AG21" s="147" t="s">
        <v>160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0" outlineLevel="1">
      <c r="A22" s="167">
        <v>3</v>
      </c>
      <c r="B22" s="168" t="s">
        <v>287</v>
      </c>
      <c r="C22" s="181" t="s">
        <v>288</v>
      </c>
      <c r="D22" s="169" t="s">
        <v>169</v>
      </c>
      <c r="E22" s="170">
        <v>11.679</v>
      </c>
      <c r="F22" s="171"/>
      <c r="G22" s="172">
        <f>ROUND(E22*F22,2)</f>
        <v>0</v>
      </c>
      <c r="H22" s="157"/>
      <c r="I22" s="156">
        <f>ROUND(E22*H22,2)</f>
        <v>0</v>
      </c>
      <c r="J22" s="157"/>
      <c r="K22" s="156">
        <f>ROUND(E22*J22,2)</f>
        <v>0</v>
      </c>
      <c r="L22" s="156">
        <v>21</v>
      </c>
      <c r="M22" s="156">
        <f>G22*(1+L22/100)</f>
        <v>0</v>
      </c>
      <c r="N22" s="156">
        <v>0</v>
      </c>
      <c r="O22" s="156">
        <f>ROUND(E22*N22,2)</f>
        <v>0</v>
      </c>
      <c r="P22" s="156">
        <v>0</v>
      </c>
      <c r="Q22" s="156">
        <f>ROUND(E22*P22,2)</f>
        <v>0</v>
      </c>
      <c r="R22" s="156"/>
      <c r="S22" s="156" t="s">
        <v>164</v>
      </c>
      <c r="T22" s="156" t="s">
        <v>156</v>
      </c>
      <c r="U22" s="156">
        <v>0</v>
      </c>
      <c r="V22" s="156">
        <f>ROUND(E22*U22,2)</f>
        <v>0</v>
      </c>
      <c r="W22" s="156"/>
      <c r="X22" s="156" t="s">
        <v>157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158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82" t="s">
        <v>289</v>
      </c>
      <c r="D23" s="158"/>
      <c r="E23" s="159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47"/>
      <c r="Z23" s="147"/>
      <c r="AA23" s="147"/>
      <c r="AB23" s="147"/>
      <c r="AC23" s="147"/>
      <c r="AD23" s="147"/>
      <c r="AE23" s="147"/>
      <c r="AF23" s="147"/>
      <c r="AG23" s="147" t="s">
        <v>160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82" t="s">
        <v>290</v>
      </c>
      <c r="D24" s="158"/>
      <c r="E24" s="159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47"/>
      <c r="Z24" s="147"/>
      <c r="AA24" s="147"/>
      <c r="AB24" s="147"/>
      <c r="AC24" s="147"/>
      <c r="AD24" s="147"/>
      <c r="AE24" s="147"/>
      <c r="AF24" s="147"/>
      <c r="AG24" s="147" t="s">
        <v>160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82" t="s">
        <v>291</v>
      </c>
      <c r="D25" s="158"/>
      <c r="E25" s="159">
        <v>11.68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47"/>
      <c r="Z25" s="147"/>
      <c r="AA25" s="147"/>
      <c r="AB25" s="147"/>
      <c r="AC25" s="147"/>
      <c r="AD25" s="147"/>
      <c r="AE25" s="147"/>
      <c r="AF25" s="147"/>
      <c r="AG25" s="147" t="s">
        <v>160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0" outlineLevel="1">
      <c r="A26" s="167">
        <v>4</v>
      </c>
      <c r="B26" s="168" t="s">
        <v>292</v>
      </c>
      <c r="C26" s="181" t="s">
        <v>293</v>
      </c>
      <c r="D26" s="169" t="s">
        <v>169</v>
      </c>
      <c r="E26" s="170">
        <v>2.77</v>
      </c>
      <c r="F26" s="171"/>
      <c r="G26" s="172">
        <f>ROUND(E26*F26,2)</f>
        <v>0</v>
      </c>
      <c r="H26" s="157"/>
      <c r="I26" s="156">
        <f>ROUND(E26*H26,2)</f>
        <v>0</v>
      </c>
      <c r="J26" s="157"/>
      <c r="K26" s="156">
        <f>ROUND(E26*J26,2)</f>
        <v>0</v>
      </c>
      <c r="L26" s="156">
        <v>21</v>
      </c>
      <c r="M26" s="156">
        <f>G26*(1+L26/100)</f>
        <v>0</v>
      </c>
      <c r="N26" s="156">
        <v>0</v>
      </c>
      <c r="O26" s="156">
        <f>ROUND(E26*N26,2)</f>
        <v>0</v>
      </c>
      <c r="P26" s="156">
        <v>0</v>
      </c>
      <c r="Q26" s="156">
        <f>ROUND(E26*P26,2)</f>
        <v>0</v>
      </c>
      <c r="R26" s="156"/>
      <c r="S26" s="156" t="s">
        <v>164</v>
      </c>
      <c r="T26" s="156" t="s">
        <v>156</v>
      </c>
      <c r="U26" s="156">
        <v>0</v>
      </c>
      <c r="V26" s="156">
        <f>ROUND(E26*U26,2)</f>
        <v>0</v>
      </c>
      <c r="W26" s="156"/>
      <c r="X26" s="156" t="s">
        <v>157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158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82" t="s">
        <v>294</v>
      </c>
      <c r="D27" s="158"/>
      <c r="E27" s="159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47"/>
      <c r="Z27" s="147"/>
      <c r="AA27" s="147"/>
      <c r="AB27" s="147"/>
      <c r="AC27" s="147"/>
      <c r="AD27" s="147"/>
      <c r="AE27" s="147"/>
      <c r="AF27" s="147"/>
      <c r="AG27" s="147" t="s">
        <v>160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54"/>
      <c r="B28" s="155"/>
      <c r="C28" s="182" t="s">
        <v>295</v>
      </c>
      <c r="D28" s="158"/>
      <c r="E28" s="159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47"/>
      <c r="Z28" s="147"/>
      <c r="AA28" s="147"/>
      <c r="AB28" s="147"/>
      <c r="AC28" s="147"/>
      <c r="AD28" s="147"/>
      <c r="AE28" s="147"/>
      <c r="AF28" s="147"/>
      <c r="AG28" s="147" t="s">
        <v>160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82" t="s">
        <v>296</v>
      </c>
      <c r="D29" s="158"/>
      <c r="E29" s="159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47"/>
      <c r="Z29" s="147"/>
      <c r="AA29" s="147"/>
      <c r="AB29" s="147"/>
      <c r="AC29" s="147"/>
      <c r="AD29" s="147"/>
      <c r="AE29" s="147"/>
      <c r="AF29" s="147"/>
      <c r="AG29" s="147" t="s">
        <v>160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54"/>
      <c r="B30" s="155"/>
      <c r="C30" s="182" t="s">
        <v>297</v>
      </c>
      <c r="D30" s="158"/>
      <c r="E30" s="159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47"/>
      <c r="Z30" s="147"/>
      <c r="AA30" s="147"/>
      <c r="AB30" s="147"/>
      <c r="AC30" s="147"/>
      <c r="AD30" s="147"/>
      <c r="AE30" s="147"/>
      <c r="AF30" s="147"/>
      <c r="AG30" s="147" t="s">
        <v>160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0" outlineLevel="1">
      <c r="A31" s="154"/>
      <c r="B31" s="155"/>
      <c r="C31" s="182" t="s">
        <v>298</v>
      </c>
      <c r="D31" s="158"/>
      <c r="E31" s="159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47"/>
      <c r="Z31" s="147"/>
      <c r="AA31" s="147"/>
      <c r="AB31" s="147"/>
      <c r="AC31" s="147"/>
      <c r="AD31" s="147"/>
      <c r="AE31" s="147"/>
      <c r="AF31" s="147"/>
      <c r="AG31" s="147" t="s">
        <v>160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82" t="s">
        <v>299</v>
      </c>
      <c r="D32" s="158"/>
      <c r="E32" s="159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47"/>
      <c r="Z32" s="147"/>
      <c r="AA32" s="147"/>
      <c r="AB32" s="147"/>
      <c r="AC32" s="147"/>
      <c r="AD32" s="147"/>
      <c r="AE32" s="147"/>
      <c r="AF32" s="147"/>
      <c r="AG32" s="147" t="s">
        <v>160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54"/>
      <c r="B33" s="155"/>
      <c r="C33" s="182" t="s">
        <v>300</v>
      </c>
      <c r="D33" s="158"/>
      <c r="E33" s="159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47"/>
      <c r="Z33" s="147"/>
      <c r="AA33" s="147"/>
      <c r="AB33" s="147"/>
      <c r="AC33" s="147"/>
      <c r="AD33" s="147"/>
      <c r="AE33" s="147"/>
      <c r="AF33" s="147"/>
      <c r="AG33" s="147" t="s">
        <v>160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82" t="s">
        <v>301</v>
      </c>
      <c r="D34" s="158"/>
      <c r="E34" s="159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47"/>
      <c r="Z34" s="147"/>
      <c r="AA34" s="147"/>
      <c r="AB34" s="147"/>
      <c r="AC34" s="147"/>
      <c r="AD34" s="147"/>
      <c r="AE34" s="147"/>
      <c r="AF34" s="147"/>
      <c r="AG34" s="147" t="s">
        <v>160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>
      <c r="A35" s="154"/>
      <c r="B35" s="155"/>
      <c r="C35" s="182" t="s">
        <v>302</v>
      </c>
      <c r="D35" s="158"/>
      <c r="E35" s="159">
        <v>2.77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47"/>
      <c r="Z35" s="147"/>
      <c r="AA35" s="147"/>
      <c r="AB35" s="147"/>
      <c r="AC35" s="147"/>
      <c r="AD35" s="147"/>
      <c r="AE35" s="147"/>
      <c r="AF35" s="147"/>
      <c r="AG35" s="147" t="s">
        <v>160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20" outlineLevel="1">
      <c r="A36" s="167">
        <v>5</v>
      </c>
      <c r="B36" s="168" t="s">
        <v>303</v>
      </c>
      <c r="C36" s="181" t="s">
        <v>304</v>
      </c>
      <c r="D36" s="169" t="s">
        <v>169</v>
      </c>
      <c r="E36" s="170">
        <v>12.262</v>
      </c>
      <c r="F36" s="171"/>
      <c r="G36" s="172">
        <f>ROUND(E36*F36,2)</f>
        <v>0</v>
      </c>
      <c r="H36" s="157"/>
      <c r="I36" s="156">
        <f>ROUND(E36*H36,2)</f>
        <v>0</v>
      </c>
      <c r="J36" s="157"/>
      <c r="K36" s="156">
        <f>ROUND(E36*J36,2)</f>
        <v>0</v>
      </c>
      <c r="L36" s="156">
        <v>21</v>
      </c>
      <c r="M36" s="156">
        <f>G36*(1+L36/100)</f>
        <v>0</v>
      </c>
      <c r="N36" s="156">
        <v>0</v>
      </c>
      <c r="O36" s="156">
        <f>ROUND(E36*N36,2)</f>
        <v>0</v>
      </c>
      <c r="P36" s="156">
        <v>0</v>
      </c>
      <c r="Q36" s="156">
        <f>ROUND(E36*P36,2)</f>
        <v>0</v>
      </c>
      <c r="R36" s="156"/>
      <c r="S36" s="156" t="s">
        <v>164</v>
      </c>
      <c r="T36" s="156" t="s">
        <v>156</v>
      </c>
      <c r="U36" s="156">
        <v>0</v>
      </c>
      <c r="V36" s="156">
        <f>ROUND(E36*U36,2)</f>
        <v>0</v>
      </c>
      <c r="W36" s="156"/>
      <c r="X36" s="156" t="s">
        <v>157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158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82" t="s">
        <v>305</v>
      </c>
      <c r="D37" s="158"/>
      <c r="E37" s="159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47"/>
      <c r="Z37" s="147"/>
      <c r="AA37" s="147"/>
      <c r="AB37" s="147"/>
      <c r="AC37" s="147"/>
      <c r="AD37" s="147"/>
      <c r="AE37" s="147"/>
      <c r="AF37" s="147"/>
      <c r="AG37" s="147" t="s">
        <v>160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54"/>
      <c r="B38" s="155"/>
      <c r="C38" s="182" t="s">
        <v>306</v>
      </c>
      <c r="D38" s="158"/>
      <c r="E38" s="159">
        <v>12.26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47"/>
      <c r="Z38" s="147"/>
      <c r="AA38" s="147"/>
      <c r="AB38" s="147"/>
      <c r="AC38" s="147"/>
      <c r="AD38" s="147"/>
      <c r="AE38" s="147"/>
      <c r="AF38" s="147"/>
      <c r="AG38" s="147" t="s">
        <v>160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0" outlineLevel="1">
      <c r="A39" s="167">
        <v>6</v>
      </c>
      <c r="B39" s="168" t="s">
        <v>307</v>
      </c>
      <c r="C39" s="181" t="s">
        <v>308</v>
      </c>
      <c r="D39" s="169" t="s">
        <v>169</v>
      </c>
      <c r="E39" s="170">
        <v>139.43899999999999</v>
      </c>
      <c r="F39" s="171"/>
      <c r="G39" s="172">
        <f>ROUND(E39*F39,2)</f>
        <v>0</v>
      </c>
      <c r="H39" s="157"/>
      <c r="I39" s="156">
        <f>ROUND(E39*H39,2)</f>
        <v>0</v>
      </c>
      <c r="J39" s="157"/>
      <c r="K39" s="156">
        <f>ROUND(E39*J39,2)</f>
        <v>0</v>
      </c>
      <c r="L39" s="156">
        <v>21</v>
      </c>
      <c r="M39" s="156">
        <f>G39*(1+L39/100)</f>
        <v>0</v>
      </c>
      <c r="N39" s="156">
        <v>0</v>
      </c>
      <c r="O39" s="156">
        <f>ROUND(E39*N39,2)</f>
        <v>0</v>
      </c>
      <c r="P39" s="156">
        <v>0</v>
      </c>
      <c r="Q39" s="156">
        <f>ROUND(E39*P39,2)</f>
        <v>0</v>
      </c>
      <c r="R39" s="156"/>
      <c r="S39" s="156" t="s">
        <v>164</v>
      </c>
      <c r="T39" s="156" t="s">
        <v>156</v>
      </c>
      <c r="U39" s="156">
        <v>0</v>
      </c>
      <c r="V39" s="156">
        <f>ROUND(E39*U39,2)</f>
        <v>0</v>
      </c>
      <c r="W39" s="156"/>
      <c r="X39" s="156" t="s">
        <v>157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158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>
      <c r="A40" s="154"/>
      <c r="B40" s="155"/>
      <c r="C40" s="182" t="s">
        <v>309</v>
      </c>
      <c r="D40" s="158"/>
      <c r="E40" s="159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47"/>
      <c r="Z40" s="147"/>
      <c r="AA40" s="147"/>
      <c r="AB40" s="147"/>
      <c r="AC40" s="147"/>
      <c r="AD40" s="147"/>
      <c r="AE40" s="147"/>
      <c r="AF40" s="147"/>
      <c r="AG40" s="147" t="s">
        <v>160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>
      <c r="A41" s="154"/>
      <c r="B41" s="155"/>
      <c r="C41" s="182" t="s">
        <v>310</v>
      </c>
      <c r="D41" s="158"/>
      <c r="E41" s="159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47"/>
      <c r="Z41" s="147"/>
      <c r="AA41" s="147"/>
      <c r="AB41" s="147"/>
      <c r="AC41" s="147"/>
      <c r="AD41" s="147"/>
      <c r="AE41" s="147"/>
      <c r="AF41" s="147"/>
      <c r="AG41" s="147" t="s">
        <v>160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82" t="s">
        <v>311</v>
      </c>
      <c r="D42" s="158"/>
      <c r="E42" s="159">
        <v>139.44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47"/>
      <c r="Z42" s="147"/>
      <c r="AA42" s="147"/>
      <c r="AB42" s="147"/>
      <c r="AC42" s="147"/>
      <c r="AD42" s="147"/>
      <c r="AE42" s="147"/>
      <c r="AF42" s="147"/>
      <c r="AG42" s="147" t="s">
        <v>160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0" outlineLevel="1">
      <c r="A43" s="167">
        <v>7</v>
      </c>
      <c r="B43" s="168" t="s">
        <v>312</v>
      </c>
      <c r="C43" s="181" t="s">
        <v>313</v>
      </c>
      <c r="D43" s="169" t="s">
        <v>169</v>
      </c>
      <c r="E43" s="170">
        <v>139.43899999999999</v>
      </c>
      <c r="F43" s="171"/>
      <c r="G43" s="172">
        <f>ROUND(E43*F43,2)</f>
        <v>0</v>
      </c>
      <c r="H43" s="157"/>
      <c r="I43" s="156">
        <f>ROUND(E43*H43,2)</f>
        <v>0</v>
      </c>
      <c r="J43" s="157"/>
      <c r="K43" s="156">
        <f>ROUND(E43*J43,2)</f>
        <v>0</v>
      </c>
      <c r="L43" s="156">
        <v>21</v>
      </c>
      <c r="M43" s="156">
        <f>G43*(1+L43/100)</f>
        <v>0</v>
      </c>
      <c r="N43" s="156">
        <v>0</v>
      </c>
      <c r="O43" s="156">
        <f>ROUND(E43*N43,2)</f>
        <v>0</v>
      </c>
      <c r="P43" s="156">
        <v>0</v>
      </c>
      <c r="Q43" s="156">
        <f>ROUND(E43*P43,2)</f>
        <v>0</v>
      </c>
      <c r="R43" s="156"/>
      <c r="S43" s="156" t="s">
        <v>164</v>
      </c>
      <c r="T43" s="156" t="s">
        <v>156</v>
      </c>
      <c r="U43" s="156">
        <v>0</v>
      </c>
      <c r="V43" s="156">
        <f>ROUND(E43*U43,2)</f>
        <v>0</v>
      </c>
      <c r="W43" s="156"/>
      <c r="X43" s="156" t="s">
        <v>157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158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82" t="s">
        <v>314</v>
      </c>
      <c r="D44" s="158"/>
      <c r="E44" s="159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47"/>
      <c r="Z44" s="147"/>
      <c r="AA44" s="147"/>
      <c r="AB44" s="147"/>
      <c r="AC44" s="147"/>
      <c r="AD44" s="147"/>
      <c r="AE44" s="147"/>
      <c r="AF44" s="147"/>
      <c r="AG44" s="147" t="s">
        <v>160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54"/>
      <c r="B45" s="155"/>
      <c r="C45" s="182" t="s">
        <v>311</v>
      </c>
      <c r="D45" s="158"/>
      <c r="E45" s="159">
        <v>139.44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47"/>
      <c r="Z45" s="147"/>
      <c r="AA45" s="147"/>
      <c r="AB45" s="147"/>
      <c r="AC45" s="147"/>
      <c r="AD45" s="147"/>
      <c r="AE45" s="147"/>
      <c r="AF45" s="147"/>
      <c r="AG45" s="147" t="s">
        <v>160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0" outlineLevel="1">
      <c r="A46" s="167">
        <v>8</v>
      </c>
      <c r="B46" s="168" t="s">
        <v>315</v>
      </c>
      <c r="C46" s="181" t="s">
        <v>316</v>
      </c>
      <c r="D46" s="169" t="s">
        <v>154</v>
      </c>
      <c r="E46" s="170">
        <v>368.62099999999998</v>
      </c>
      <c r="F46" s="171"/>
      <c r="G46" s="172">
        <f>ROUND(E46*F46,2)</f>
        <v>0</v>
      </c>
      <c r="H46" s="157"/>
      <c r="I46" s="156">
        <f>ROUND(E46*H46,2)</f>
        <v>0</v>
      </c>
      <c r="J46" s="157"/>
      <c r="K46" s="156">
        <f>ROUND(E46*J46,2)</f>
        <v>0</v>
      </c>
      <c r="L46" s="156">
        <v>21</v>
      </c>
      <c r="M46" s="156">
        <f>G46*(1+L46/100)</f>
        <v>0</v>
      </c>
      <c r="N46" s="156">
        <v>0</v>
      </c>
      <c r="O46" s="156">
        <f>ROUND(E46*N46,2)</f>
        <v>0</v>
      </c>
      <c r="P46" s="156">
        <v>0</v>
      </c>
      <c r="Q46" s="156">
        <f>ROUND(E46*P46,2)</f>
        <v>0</v>
      </c>
      <c r="R46" s="156"/>
      <c r="S46" s="156" t="s">
        <v>164</v>
      </c>
      <c r="T46" s="156" t="s">
        <v>156</v>
      </c>
      <c r="U46" s="156">
        <v>0</v>
      </c>
      <c r="V46" s="156">
        <f>ROUND(E46*U46,2)</f>
        <v>0</v>
      </c>
      <c r="W46" s="156"/>
      <c r="X46" s="156" t="s">
        <v>157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158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54"/>
      <c r="B47" s="155"/>
      <c r="C47" s="182" t="s">
        <v>317</v>
      </c>
      <c r="D47" s="158"/>
      <c r="E47" s="15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7"/>
      <c r="Z47" s="147"/>
      <c r="AA47" s="147"/>
      <c r="AB47" s="147"/>
      <c r="AC47" s="147"/>
      <c r="AD47" s="147"/>
      <c r="AE47" s="147"/>
      <c r="AF47" s="147"/>
      <c r="AG47" s="147" t="s">
        <v>160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82" t="s">
        <v>318</v>
      </c>
      <c r="D48" s="158"/>
      <c r="E48" s="159">
        <v>368.62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47"/>
      <c r="Z48" s="147"/>
      <c r="AA48" s="147"/>
      <c r="AB48" s="147"/>
      <c r="AC48" s="147"/>
      <c r="AD48" s="147"/>
      <c r="AE48" s="147"/>
      <c r="AF48" s="147"/>
      <c r="AG48" s="147" t="s">
        <v>160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>
      <c r="A49" s="167">
        <v>9</v>
      </c>
      <c r="B49" s="168" t="s">
        <v>319</v>
      </c>
      <c r="C49" s="181" t="s">
        <v>320</v>
      </c>
      <c r="D49" s="169" t="s">
        <v>169</v>
      </c>
      <c r="E49" s="170">
        <v>139.43899999999999</v>
      </c>
      <c r="F49" s="171"/>
      <c r="G49" s="172">
        <f>ROUND(E49*F49,2)</f>
        <v>0</v>
      </c>
      <c r="H49" s="157"/>
      <c r="I49" s="156">
        <f>ROUND(E49*H49,2)</f>
        <v>0</v>
      </c>
      <c r="J49" s="157"/>
      <c r="K49" s="156">
        <f>ROUND(E49*J49,2)</f>
        <v>0</v>
      </c>
      <c r="L49" s="156">
        <v>21</v>
      </c>
      <c r="M49" s="156">
        <f>G49*(1+L49/100)</f>
        <v>0</v>
      </c>
      <c r="N49" s="156">
        <v>0</v>
      </c>
      <c r="O49" s="156">
        <f>ROUND(E49*N49,2)</f>
        <v>0</v>
      </c>
      <c r="P49" s="156">
        <v>0</v>
      </c>
      <c r="Q49" s="156">
        <f>ROUND(E49*P49,2)</f>
        <v>0</v>
      </c>
      <c r="R49" s="156"/>
      <c r="S49" s="156" t="s">
        <v>164</v>
      </c>
      <c r="T49" s="156" t="s">
        <v>156</v>
      </c>
      <c r="U49" s="156">
        <v>0</v>
      </c>
      <c r="V49" s="156">
        <f>ROUND(E49*U49,2)</f>
        <v>0</v>
      </c>
      <c r="W49" s="156"/>
      <c r="X49" s="156" t="s">
        <v>157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158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>
      <c r="A50" s="154"/>
      <c r="B50" s="155"/>
      <c r="C50" s="182" t="s">
        <v>314</v>
      </c>
      <c r="D50" s="158"/>
      <c r="E50" s="15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47"/>
      <c r="Z50" s="147"/>
      <c r="AA50" s="147"/>
      <c r="AB50" s="147"/>
      <c r="AC50" s="147"/>
      <c r="AD50" s="147"/>
      <c r="AE50" s="147"/>
      <c r="AF50" s="147"/>
      <c r="AG50" s="147" t="s">
        <v>160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>
      <c r="A51" s="154"/>
      <c r="B51" s="155"/>
      <c r="C51" s="182" t="s">
        <v>311</v>
      </c>
      <c r="D51" s="158"/>
      <c r="E51" s="159">
        <v>139.44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47"/>
      <c r="Z51" s="147"/>
      <c r="AA51" s="147"/>
      <c r="AB51" s="147"/>
      <c r="AC51" s="147"/>
      <c r="AD51" s="147"/>
      <c r="AE51" s="147"/>
      <c r="AF51" s="147"/>
      <c r="AG51" s="147" t="s">
        <v>160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" outlineLevel="1">
      <c r="A52" s="167">
        <v>10</v>
      </c>
      <c r="B52" s="168" t="s">
        <v>321</v>
      </c>
      <c r="C52" s="181" t="s">
        <v>322</v>
      </c>
      <c r="D52" s="169" t="s">
        <v>169</v>
      </c>
      <c r="E52" s="170">
        <v>2.0960000000000001</v>
      </c>
      <c r="F52" s="171"/>
      <c r="G52" s="172">
        <f>ROUND(E52*F52,2)</f>
        <v>0</v>
      </c>
      <c r="H52" s="157"/>
      <c r="I52" s="156">
        <f>ROUND(E52*H52,2)</f>
        <v>0</v>
      </c>
      <c r="J52" s="157"/>
      <c r="K52" s="156">
        <f>ROUND(E52*J52,2)</f>
        <v>0</v>
      </c>
      <c r="L52" s="156">
        <v>21</v>
      </c>
      <c r="M52" s="156">
        <f>G52*(1+L52/100)</f>
        <v>0</v>
      </c>
      <c r="N52" s="156">
        <v>0</v>
      </c>
      <c r="O52" s="156">
        <f>ROUND(E52*N52,2)</f>
        <v>0</v>
      </c>
      <c r="P52" s="156">
        <v>0</v>
      </c>
      <c r="Q52" s="156">
        <f>ROUND(E52*P52,2)</f>
        <v>0</v>
      </c>
      <c r="R52" s="156"/>
      <c r="S52" s="156" t="s">
        <v>164</v>
      </c>
      <c r="T52" s="156" t="s">
        <v>156</v>
      </c>
      <c r="U52" s="156">
        <v>0</v>
      </c>
      <c r="V52" s="156">
        <f>ROUND(E52*U52,2)</f>
        <v>0</v>
      </c>
      <c r="W52" s="156"/>
      <c r="X52" s="156" t="s">
        <v>157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158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>
      <c r="A53" s="154"/>
      <c r="B53" s="155"/>
      <c r="C53" s="182" t="s">
        <v>323</v>
      </c>
      <c r="D53" s="158"/>
      <c r="E53" s="159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47"/>
      <c r="Z53" s="147"/>
      <c r="AA53" s="147"/>
      <c r="AB53" s="147"/>
      <c r="AC53" s="147"/>
      <c r="AD53" s="147"/>
      <c r="AE53" s="147"/>
      <c r="AF53" s="147"/>
      <c r="AG53" s="147" t="s">
        <v>160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>
      <c r="A54" s="154"/>
      <c r="B54" s="155"/>
      <c r="C54" s="182" t="s">
        <v>324</v>
      </c>
      <c r="D54" s="158"/>
      <c r="E54" s="159">
        <v>2.1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47"/>
      <c r="Z54" s="147"/>
      <c r="AA54" s="147"/>
      <c r="AB54" s="147"/>
      <c r="AC54" s="147"/>
      <c r="AD54" s="147"/>
      <c r="AE54" s="147"/>
      <c r="AF54" s="147"/>
      <c r="AG54" s="147" t="s">
        <v>160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13">
      <c r="A55" s="161" t="s">
        <v>150</v>
      </c>
      <c r="B55" s="162" t="s">
        <v>74</v>
      </c>
      <c r="C55" s="180" t="s">
        <v>75</v>
      </c>
      <c r="D55" s="163"/>
      <c r="E55" s="164"/>
      <c r="F55" s="165"/>
      <c r="G55" s="166">
        <f>SUMIF(AG56:AG90,"&lt;&gt;NOR",G56:G90)</f>
        <v>0</v>
      </c>
      <c r="H55" s="160"/>
      <c r="I55" s="160">
        <f>SUM(I56:I90)</f>
        <v>0</v>
      </c>
      <c r="J55" s="160"/>
      <c r="K55" s="160">
        <f>SUM(K56:K90)</f>
        <v>0</v>
      </c>
      <c r="L55" s="160"/>
      <c r="M55" s="160">
        <f>SUM(M56:M90)</f>
        <v>0</v>
      </c>
      <c r="N55" s="160"/>
      <c r="O55" s="160">
        <f>SUM(O56:O90)</f>
        <v>32.329999999999991</v>
      </c>
      <c r="P55" s="160"/>
      <c r="Q55" s="160">
        <f>SUM(Q56:Q90)</f>
        <v>0</v>
      </c>
      <c r="R55" s="160"/>
      <c r="S55" s="160"/>
      <c r="T55" s="160"/>
      <c r="U55" s="160"/>
      <c r="V55" s="160">
        <f>SUM(V56:V90)</f>
        <v>0.98</v>
      </c>
      <c r="W55" s="160"/>
      <c r="X55" s="160"/>
      <c r="AG55" t="s">
        <v>151</v>
      </c>
    </row>
    <row r="56" spans="1:60" outlineLevel="1">
      <c r="A56" s="167">
        <v>11</v>
      </c>
      <c r="B56" s="168" t="s">
        <v>325</v>
      </c>
      <c r="C56" s="181" t="s">
        <v>326</v>
      </c>
      <c r="D56" s="169" t="s">
        <v>169</v>
      </c>
      <c r="E56" s="170">
        <v>12.237</v>
      </c>
      <c r="F56" s="171"/>
      <c r="G56" s="172">
        <f>ROUND(E56*F56,2)</f>
        <v>0</v>
      </c>
      <c r="H56" s="157"/>
      <c r="I56" s="156">
        <f>ROUND(E56*H56,2)</f>
        <v>0</v>
      </c>
      <c r="J56" s="157"/>
      <c r="K56" s="156">
        <f>ROUND(E56*J56,2)</f>
        <v>0</v>
      </c>
      <c r="L56" s="156">
        <v>21</v>
      </c>
      <c r="M56" s="156">
        <f>G56*(1+L56/100)</f>
        <v>0</v>
      </c>
      <c r="N56" s="156">
        <v>2.2563399999999998</v>
      </c>
      <c r="O56" s="156">
        <f>ROUND(E56*N56,2)</f>
        <v>27.61</v>
      </c>
      <c r="P56" s="156">
        <v>0</v>
      </c>
      <c r="Q56" s="156">
        <f>ROUND(E56*P56,2)</f>
        <v>0</v>
      </c>
      <c r="R56" s="156"/>
      <c r="S56" s="156" t="s">
        <v>164</v>
      </c>
      <c r="T56" s="156" t="s">
        <v>156</v>
      </c>
      <c r="U56" s="156">
        <v>0</v>
      </c>
      <c r="V56" s="156">
        <f>ROUND(E56*U56,2)</f>
        <v>0</v>
      </c>
      <c r="W56" s="156"/>
      <c r="X56" s="156" t="s">
        <v>157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158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>
      <c r="A57" s="154"/>
      <c r="B57" s="155"/>
      <c r="C57" s="182" t="s">
        <v>305</v>
      </c>
      <c r="D57" s="158"/>
      <c r="E57" s="159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47"/>
      <c r="Z57" s="147"/>
      <c r="AA57" s="147"/>
      <c r="AB57" s="147"/>
      <c r="AC57" s="147"/>
      <c r="AD57" s="147"/>
      <c r="AE57" s="147"/>
      <c r="AF57" s="147"/>
      <c r="AG57" s="147" t="s">
        <v>160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>
      <c r="A58" s="154"/>
      <c r="B58" s="155"/>
      <c r="C58" s="182" t="s">
        <v>327</v>
      </c>
      <c r="D58" s="158"/>
      <c r="E58" s="159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47"/>
      <c r="Z58" s="147"/>
      <c r="AA58" s="147"/>
      <c r="AB58" s="147"/>
      <c r="AC58" s="147"/>
      <c r="AD58" s="147"/>
      <c r="AE58" s="147"/>
      <c r="AF58" s="147"/>
      <c r="AG58" s="147" t="s">
        <v>160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82" t="s">
        <v>328</v>
      </c>
      <c r="D59" s="158"/>
      <c r="E59" s="159">
        <v>12.24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47"/>
      <c r="Z59" s="147"/>
      <c r="AA59" s="147"/>
      <c r="AB59" s="147"/>
      <c r="AC59" s="147"/>
      <c r="AD59" s="147"/>
      <c r="AE59" s="147"/>
      <c r="AF59" s="147"/>
      <c r="AG59" s="147" t="s">
        <v>160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67">
        <v>12</v>
      </c>
      <c r="B60" s="168" t="s">
        <v>329</v>
      </c>
      <c r="C60" s="181" t="s">
        <v>330</v>
      </c>
      <c r="D60" s="169" t="s">
        <v>154</v>
      </c>
      <c r="E60" s="170">
        <v>15.83</v>
      </c>
      <c r="F60" s="171"/>
      <c r="G60" s="172">
        <f>ROUND(E60*F60,2)</f>
        <v>0</v>
      </c>
      <c r="H60" s="157"/>
      <c r="I60" s="156">
        <f>ROUND(E60*H60,2)</f>
        <v>0</v>
      </c>
      <c r="J60" s="157"/>
      <c r="K60" s="156">
        <f>ROUND(E60*J60,2)</f>
        <v>0</v>
      </c>
      <c r="L60" s="156">
        <v>21</v>
      </c>
      <c r="M60" s="156">
        <f>G60*(1+L60/100)</f>
        <v>0</v>
      </c>
      <c r="N60" s="156">
        <v>2.6900000000000001E-3</v>
      </c>
      <c r="O60" s="156">
        <f>ROUND(E60*N60,2)</f>
        <v>0.04</v>
      </c>
      <c r="P60" s="156">
        <v>0</v>
      </c>
      <c r="Q60" s="156">
        <f>ROUND(E60*P60,2)</f>
        <v>0</v>
      </c>
      <c r="R60" s="156"/>
      <c r="S60" s="156" t="s">
        <v>164</v>
      </c>
      <c r="T60" s="156" t="s">
        <v>156</v>
      </c>
      <c r="U60" s="156">
        <v>0</v>
      </c>
      <c r="V60" s="156">
        <f>ROUND(E60*U60,2)</f>
        <v>0</v>
      </c>
      <c r="W60" s="156"/>
      <c r="X60" s="156" t="s">
        <v>157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158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>
      <c r="A61" s="154"/>
      <c r="B61" s="155"/>
      <c r="C61" s="182" t="s">
        <v>331</v>
      </c>
      <c r="D61" s="158"/>
      <c r="E61" s="159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47"/>
      <c r="Z61" s="147"/>
      <c r="AA61" s="147"/>
      <c r="AB61" s="147"/>
      <c r="AC61" s="147"/>
      <c r="AD61" s="147"/>
      <c r="AE61" s="147"/>
      <c r="AF61" s="147"/>
      <c r="AG61" s="147" t="s">
        <v>160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82" t="s">
        <v>332</v>
      </c>
      <c r="D62" s="158"/>
      <c r="E62" s="159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47"/>
      <c r="Z62" s="147"/>
      <c r="AA62" s="147"/>
      <c r="AB62" s="147"/>
      <c r="AC62" s="147"/>
      <c r="AD62" s="147"/>
      <c r="AE62" s="147"/>
      <c r="AF62" s="147"/>
      <c r="AG62" s="147" t="s">
        <v>160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>
      <c r="A63" s="154"/>
      <c r="B63" s="155"/>
      <c r="C63" s="182" t="s">
        <v>333</v>
      </c>
      <c r="D63" s="158"/>
      <c r="E63" s="159">
        <v>15.83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47"/>
      <c r="Z63" s="147"/>
      <c r="AA63" s="147"/>
      <c r="AB63" s="147"/>
      <c r="AC63" s="147"/>
      <c r="AD63" s="147"/>
      <c r="AE63" s="147"/>
      <c r="AF63" s="147"/>
      <c r="AG63" s="147" t="s">
        <v>160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73">
        <v>13</v>
      </c>
      <c r="B64" s="174" t="s">
        <v>334</v>
      </c>
      <c r="C64" s="183" t="s">
        <v>335</v>
      </c>
      <c r="D64" s="175" t="s">
        <v>154</v>
      </c>
      <c r="E64" s="176">
        <v>15.83</v>
      </c>
      <c r="F64" s="177"/>
      <c r="G64" s="178">
        <f>ROUND(E64*F64,2)</f>
        <v>0</v>
      </c>
      <c r="H64" s="157"/>
      <c r="I64" s="156">
        <f>ROUND(E64*H64,2)</f>
        <v>0</v>
      </c>
      <c r="J64" s="157"/>
      <c r="K64" s="156">
        <f>ROUND(E64*J64,2)</f>
        <v>0</v>
      </c>
      <c r="L64" s="156">
        <v>21</v>
      </c>
      <c r="M64" s="156">
        <f>G64*(1+L64/100)</f>
        <v>0</v>
      </c>
      <c r="N64" s="156">
        <v>0</v>
      </c>
      <c r="O64" s="156">
        <f>ROUND(E64*N64,2)</f>
        <v>0</v>
      </c>
      <c r="P64" s="156">
        <v>0</v>
      </c>
      <c r="Q64" s="156">
        <f>ROUND(E64*P64,2)</f>
        <v>0</v>
      </c>
      <c r="R64" s="156"/>
      <c r="S64" s="156" t="s">
        <v>164</v>
      </c>
      <c r="T64" s="156" t="s">
        <v>156</v>
      </c>
      <c r="U64" s="156">
        <v>0</v>
      </c>
      <c r="V64" s="156">
        <f>ROUND(E64*U64,2)</f>
        <v>0</v>
      </c>
      <c r="W64" s="156"/>
      <c r="X64" s="156" t="s">
        <v>157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158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67">
        <v>14</v>
      </c>
      <c r="B65" s="168" t="s">
        <v>336</v>
      </c>
      <c r="C65" s="181" t="s">
        <v>337</v>
      </c>
      <c r="D65" s="169" t="s">
        <v>169</v>
      </c>
      <c r="E65" s="170">
        <v>2.0489999999999999</v>
      </c>
      <c r="F65" s="171"/>
      <c r="G65" s="172">
        <f>ROUND(E65*F65,2)</f>
        <v>0</v>
      </c>
      <c r="H65" s="157"/>
      <c r="I65" s="156">
        <f>ROUND(E65*H65,2)</f>
        <v>0</v>
      </c>
      <c r="J65" s="157"/>
      <c r="K65" s="156">
        <f>ROUND(E65*J65,2)</f>
        <v>0</v>
      </c>
      <c r="L65" s="156">
        <v>21</v>
      </c>
      <c r="M65" s="156">
        <f>G65*(1+L65/100)</f>
        <v>0</v>
      </c>
      <c r="N65" s="156">
        <v>2.2563399999999998</v>
      </c>
      <c r="O65" s="156">
        <f>ROUND(E65*N65,2)</f>
        <v>4.62</v>
      </c>
      <c r="P65" s="156">
        <v>0</v>
      </c>
      <c r="Q65" s="156">
        <f>ROUND(E65*P65,2)</f>
        <v>0</v>
      </c>
      <c r="R65" s="156"/>
      <c r="S65" s="156" t="s">
        <v>155</v>
      </c>
      <c r="T65" s="156" t="s">
        <v>156</v>
      </c>
      <c r="U65" s="156">
        <v>0.47699999999999998</v>
      </c>
      <c r="V65" s="156">
        <f>ROUND(E65*U65,2)</f>
        <v>0.98</v>
      </c>
      <c r="W65" s="156"/>
      <c r="X65" s="156" t="s">
        <v>157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158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>
      <c r="A66" s="154"/>
      <c r="B66" s="155"/>
      <c r="C66" s="182" t="s">
        <v>338</v>
      </c>
      <c r="D66" s="158"/>
      <c r="E66" s="159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47"/>
      <c r="Z66" s="147"/>
      <c r="AA66" s="147"/>
      <c r="AB66" s="147"/>
      <c r="AC66" s="147"/>
      <c r="AD66" s="147"/>
      <c r="AE66" s="147"/>
      <c r="AF66" s="147"/>
      <c r="AG66" s="147" t="s">
        <v>160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>
      <c r="A67" s="154"/>
      <c r="B67" s="155"/>
      <c r="C67" s="182" t="s">
        <v>339</v>
      </c>
      <c r="D67" s="158"/>
      <c r="E67" s="159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47"/>
      <c r="Z67" s="147"/>
      <c r="AA67" s="147"/>
      <c r="AB67" s="147"/>
      <c r="AC67" s="147"/>
      <c r="AD67" s="147"/>
      <c r="AE67" s="147"/>
      <c r="AF67" s="147"/>
      <c r="AG67" s="147" t="s">
        <v>160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82" t="s">
        <v>340</v>
      </c>
      <c r="D68" s="158"/>
      <c r="E68" s="159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47"/>
      <c r="Z68" s="147"/>
      <c r="AA68" s="147"/>
      <c r="AB68" s="147"/>
      <c r="AC68" s="147"/>
      <c r="AD68" s="147"/>
      <c r="AE68" s="147"/>
      <c r="AF68" s="147"/>
      <c r="AG68" s="147" t="s">
        <v>160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>
      <c r="A69" s="154"/>
      <c r="B69" s="155"/>
      <c r="C69" s="182" t="s">
        <v>341</v>
      </c>
      <c r="D69" s="158"/>
      <c r="E69" s="159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47"/>
      <c r="Z69" s="147"/>
      <c r="AA69" s="147"/>
      <c r="AB69" s="147"/>
      <c r="AC69" s="147"/>
      <c r="AD69" s="147"/>
      <c r="AE69" s="147"/>
      <c r="AF69" s="147"/>
      <c r="AG69" s="147" t="s">
        <v>160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>
      <c r="A70" s="154"/>
      <c r="B70" s="155"/>
      <c r="C70" s="182" t="s">
        <v>342</v>
      </c>
      <c r="D70" s="158"/>
      <c r="E70" s="159">
        <v>2.0499999999999998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47"/>
      <c r="Z70" s="147"/>
      <c r="AA70" s="147"/>
      <c r="AB70" s="147"/>
      <c r="AC70" s="147"/>
      <c r="AD70" s="147"/>
      <c r="AE70" s="147"/>
      <c r="AF70" s="147"/>
      <c r="AG70" s="147" t="s">
        <v>160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67">
        <v>15</v>
      </c>
      <c r="B71" s="168" t="s">
        <v>343</v>
      </c>
      <c r="C71" s="181" t="s">
        <v>344</v>
      </c>
      <c r="D71" s="169" t="s">
        <v>154</v>
      </c>
      <c r="E71" s="170">
        <v>20.263999999999999</v>
      </c>
      <c r="F71" s="171"/>
      <c r="G71" s="172">
        <f>ROUND(E71*F71,2)</f>
        <v>0</v>
      </c>
      <c r="H71" s="157"/>
      <c r="I71" s="156">
        <f>ROUND(E71*H71,2)</f>
        <v>0</v>
      </c>
      <c r="J71" s="157"/>
      <c r="K71" s="156">
        <f>ROUND(E71*J71,2)</f>
        <v>0</v>
      </c>
      <c r="L71" s="156">
        <v>21</v>
      </c>
      <c r="M71" s="156">
        <f>G71*(1+L71/100)</f>
        <v>0</v>
      </c>
      <c r="N71" s="156">
        <v>2.64E-3</v>
      </c>
      <c r="O71" s="156">
        <f>ROUND(E71*N71,2)</f>
        <v>0.05</v>
      </c>
      <c r="P71" s="156">
        <v>0</v>
      </c>
      <c r="Q71" s="156">
        <f>ROUND(E71*P71,2)</f>
        <v>0</v>
      </c>
      <c r="R71" s="156"/>
      <c r="S71" s="156" t="s">
        <v>164</v>
      </c>
      <c r="T71" s="156" t="s">
        <v>156</v>
      </c>
      <c r="U71" s="156">
        <v>0</v>
      </c>
      <c r="V71" s="156">
        <f>ROUND(E71*U71,2)</f>
        <v>0</v>
      </c>
      <c r="W71" s="156"/>
      <c r="X71" s="156" t="s">
        <v>157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158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/>
      <c r="B72" s="155"/>
      <c r="C72" s="182" t="s">
        <v>294</v>
      </c>
      <c r="D72" s="158"/>
      <c r="E72" s="159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47"/>
      <c r="Z72" s="147"/>
      <c r="AA72" s="147"/>
      <c r="AB72" s="147"/>
      <c r="AC72" s="147"/>
      <c r="AD72" s="147"/>
      <c r="AE72" s="147"/>
      <c r="AF72" s="147"/>
      <c r="AG72" s="147" t="s">
        <v>160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>
      <c r="A73" s="154"/>
      <c r="B73" s="155"/>
      <c r="C73" s="182" t="s">
        <v>345</v>
      </c>
      <c r="D73" s="158"/>
      <c r="E73" s="159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47"/>
      <c r="Z73" s="147"/>
      <c r="AA73" s="147"/>
      <c r="AB73" s="147"/>
      <c r="AC73" s="147"/>
      <c r="AD73" s="147"/>
      <c r="AE73" s="147"/>
      <c r="AF73" s="147"/>
      <c r="AG73" s="147" t="s">
        <v>160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20" outlineLevel="1">
      <c r="A74" s="154"/>
      <c r="B74" s="155"/>
      <c r="C74" s="182" t="s">
        <v>346</v>
      </c>
      <c r="D74" s="158"/>
      <c r="E74" s="159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47"/>
      <c r="Z74" s="147"/>
      <c r="AA74" s="147"/>
      <c r="AB74" s="147"/>
      <c r="AC74" s="147"/>
      <c r="AD74" s="147"/>
      <c r="AE74" s="147"/>
      <c r="AF74" s="147"/>
      <c r="AG74" s="147" t="s">
        <v>160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82" t="s">
        <v>347</v>
      </c>
      <c r="D75" s="158"/>
      <c r="E75" s="159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47"/>
      <c r="Z75" s="147"/>
      <c r="AA75" s="147"/>
      <c r="AB75" s="147"/>
      <c r="AC75" s="147"/>
      <c r="AD75" s="147"/>
      <c r="AE75" s="147"/>
      <c r="AF75" s="147"/>
      <c r="AG75" s="147" t="s">
        <v>160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82" t="s">
        <v>348</v>
      </c>
      <c r="D76" s="158"/>
      <c r="E76" s="159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47"/>
      <c r="Z76" s="147"/>
      <c r="AA76" s="147"/>
      <c r="AB76" s="147"/>
      <c r="AC76" s="147"/>
      <c r="AD76" s="147"/>
      <c r="AE76" s="147"/>
      <c r="AF76" s="147"/>
      <c r="AG76" s="147" t="s">
        <v>160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>
      <c r="A77" s="154"/>
      <c r="B77" s="155"/>
      <c r="C77" s="182" t="s">
        <v>349</v>
      </c>
      <c r="D77" s="158"/>
      <c r="E77" s="159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47"/>
      <c r="Z77" s="147"/>
      <c r="AA77" s="147"/>
      <c r="AB77" s="147"/>
      <c r="AC77" s="147"/>
      <c r="AD77" s="147"/>
      <c r="AE77" s="147"/>
      <c r="AF77" s="147"/>
      <c r="AG77" s="147" t="s">
        <v>160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82" t="s">
        <v>350</v>
      </c>
      <c r="D78" s="158"/>
      <c r="E78" s="159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47"/>
      <c r="Z78" s="147"/>
      <c r="AA78" s="147"/>
      <c r="AB78" s="147"/>
      <c r="AC78" s="147"/>
      <c r="AD78" s="147"/>
      <c r="AE78" s="147"/>
      <c r="AF78" s="147"/>
      <c r="AG78" s="147" t="s">
        <v>160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54"/>
      <c r="B79" s="155"/>
      <c r="C79" s="182" t="s">
        <v>351</v>
      </c>
      <c r="D79" s="158"/>
      <c r="E79" s="159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47"/>
      <c r="Z79" s="147"/>
      <c r="AA79" s="147"/>
      <c r="AB79" s="147"/>
      <c r="AC79" s="147"/>
      <c r="AD79" s="147"/>
      <c r="AE79" s="147"/>
      <c r="AF79" s="147"/>
      <c r="AG79" s="147" t="s">
        <v>160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82" t="s">
        <v>300</v>
      </c>
      <c r="D80" s="158"/>
      <c r="E80" s="159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47"/>
      <c r="Z80" s="147"/>
      <c r="AA80" s="147"/>
      <c r="AB80" s="147"/>
      <c r="AC80" s="147"/>
      <c r="AD80" s="147"/>
      <c r="AE80" s="147"/>
      <c r="AF80" s="147"/>
      <c r="AG80" s="147" t="s">
        <v>160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>
      <c r="A81" s="154"/>
      <c r="B81" s="155"/>
      <c r="C81" s="182" t="s">
        <v>352</v>
      </c>
      <c r="D81" s="158"/>
      <c r="E81" s="159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47"/>
      <c r="Z81" s="147"/>
      <c r="AA81" s="147"/>
      <c r="AB81" s="147"/>
      <c r="AC81" s="147"/>
      <c r="AD81" s="147"/>
      <c r="AE81" s="147"/>
      <c r="AF81" s="147"/>
      <c r="AG81" s="147" t="s">
        <v>160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82" t="s">
        <v>353</v>
      </c>
      <c r="D82" s="158"/>
      <c r="E82" s="159">
        <v>20.260000000000002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47"/>
      <c r="Z82" s="147"/>
      <c r="AA82" s="147"/>
      <c r="AB82" s="147"/>
      <c r="AC82" s="147"/>
      <c r="AD82" s="147"/>
      <c r="AE82" s="147"/>
      <c r="AF82" s="147"/>
      <c r="AG82" s="147" t="s">
        <v>160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7">
        <v>16</v>
      </c>
      <c r="B83" s="168" t="s">
        <v>354</v>
      </c>
      <c r="C83" s="181" t="s">
        <v>355</v>
      </c>
      <c r="D83" s="169" t="s">
        <v>154</v>
      </c>
      <c r="E83" s="170">
        <v>3.14</v>
      </c>
      <c r="F83" s="171"/>
      <c r="G83" s="172">
        <f>ROUND(E83*F83,2)</f>
        <v>0</v>
      </c>
      <c r="H83" s="157"/>
      <c r="I83" s="156">
        <f>ROUND(E83*H83,2)</f>
        <v>0</v>
      </c>
      <c r="J83" s="157"/>
      <c r="K83" s="156">
        <f>ROUND(E83*J83,2)</f>
        <v>0</v>
      </c>
      <c r="L83" s="156">
        <v>21</v>
      </c>
      <c r="M83" s="156">
        <f>G83*(1+L83/100)</f>
        <v>0</v>
      </c>
      <c r="N83" s="156">
        <v>2.64E-3</v>
      </c>
      <c r="O83" s="156">
        <f>ROUND(E83*N83,2)</f>
        <v>0.01</v>
      </c>
      <c r="P83" s="156">
        <v>0</v>
      </c>
      <c r="Q83" s="156">
        <f>ROUND(E83*P83,2)</f>
        <v>0</v>
      </c>
      <c r="R83" s="156"/>
      <c r="S83" s="156" t="s">
        <v>164</v>
      </c>
      <c r="T83" s="156" t="s">
        <v>156</v>
      </c>
      <c r="U83" s="156">
        <v>0</v>
      </c>
      <c r="V83" s="156">
        <f>ROUND(E83*U83,2)</f>
        <v>0</v>
      </c>
      <c r="W83" s="156"/>
      <c r="X83" s="156" t="s">
        <v>157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158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82" t="s">
        <v>356</v>
      </c>
      <c r="D84" s="158"/>
      <c r="E84" s="159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47"/>
      <c r="Z84" s="147"/>
      <c r="AA84" s="147"/>
      <c r="AB84" s="147"/>
      <c r="AC84" s="147"/>
      <c r="AD84" s="147"/>
      <c r="AE84" s="147"/>
      <c r="AF84" s="147"/>
      <c r="AG84" s="147" t="s">
        <v>160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54"/>
      <c r="B85" s="155"/>
      <c r="C85" s="182" t="s">
        <v>357</v>
      </c>
      <c r="D85" s="158"/>
      <c r="E85" s="159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47"/>
      <c r="Z85" s="147"/>
      <c r="AA85" s="147"/>
      <c r="AB85" s="147"/>
      <c r="AC85" s="147"/>
      <c r="AD85" s="147"/>
      <c r="AE85" s="147"/>
      <c r="AF85" s="147"/>
      <c r="AG85" s="147" t="s">
        <v>160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82" t="s">
        <v>358</v>
      </c>
      <c r="D86" s="158"/>
      <c r="E86" s="159">
        <v>3.14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47"/>
      <c r="Z86" s="147"/>
      <c r="AA86" s="147"/>
      <c r="AB86" s="147"/>
      <c r="AC86" s="147"/>
      <c r="AD86" s="147"/>
      <c r="AE86" s="147"/>
      <c r="AF86" s="147"/>
      <c r="AG86" s="147" t="s">
        <v>160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7">
        <v>17</v>
      </c>
      <c r="B87" s="168" t="s">
        <v>359</v>
      </c>
      <c r="C87" s="181" t="s">
        <v>360</v>
      </c>
      <c r="D87" s="169" t="s">
        <v>154</v>
      </c>
      <c r="E87" s="170">
        <v>20.263999999999999</v>
      </c>
      <c r="F87" s="171"/>
      <c r="G87" s="172">
        <f>ROUND(E87*F87,2)</f>
        <v>0</v>
      </c>
      <c r="H87" s="157"/>
      <c r="I87" s="156">
        <f>ROUND(E87*H87,2)</f>
        <v>0</v>
      </c>
      <c r="J87" s="157"/>
      <c r="K87" s="156">
        <f>ROUND(E87*J87,2)</f>
        <v>0</v>
      </c>
      <c r="L87" s="156">
        <v>21</v>
      </c>
      <c r="M87" s="156">
        <f>G87*(1+L87/100)</f>
        <v>0</v>
      </c>
      <c r="N87" s="156">
        <v>0</v>
      </c>
      <c r="O87" s="156">
        <f>ROUND(E87*N87,2)</f>
        <v>0</v>
      </c>
      <c r="P87" s="156">
        <v>0</v>
      </c>
      <c r="Q87" s="156">
        <f>ROUND(E87*P87,2)</f>
        <v>0</v>
      </c>
      <c r="R87" s="156"/>
      <c r="S87" s="156" t="s">
        <v>164</v>
      </c>
      <c r="T87" s="156" t="s">
        <v>156</v>
      </c>
      <c r="U87" s="156">
        <v>0</v>
      </c>
      <c r="V87" s="156">
        <f>ROUND(E87*U87,2)</f>
        <v>0</v>
      </c>
      <c r="W87" s="156"/>
      <c r="X87" s="156" t="s">
        <v>157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158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82" t="s">
        <v>361</v>
      </c>
      <c r="D88" s="158"/>
      <c r="E88" s="159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47"/>
      <c r="Z88" s="147"/>
      <c r="AA88" s="147"/>
      <c r="AB88" s="147"/>
      <c r="AC88" s="147"/>
      <c r="AD88" s="147"/>
      <c r="AE88" s="147"/>
      <c r="AF88" s="147"/>
      <c r="AG88" s="147" t="s">
        <v>160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82" t="s">
        <v>353</v>
      </c>
      <c r="D89" s="158"/>
      <c r="E89" s="159">
        <v>20.260000000000002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47"/>
      <c r="Z89" s="147"/>
      <c r="AA89" s="147"/>
      <c r="AB89" s="147"/>
      <c r="AC89" s="147"/>
      <c r="AD89" s="147"/>
      <c r="AE89" s="147"/>
      <c r="AF89" s="147"/>
      <c r="AG89" s="147" t="s">
        <v>160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73">
        <v>18</v>
      </c>
      <c r="B90" s="174" t="s">
        <v>362</v>
      </c>
      <c r="C90" s="183" t="s">
        <v>363</v>
      </c>
      <c r="D90" s="175" t="s">
        <v>154</v>
      </c>
      <c r="E90" s="176">
        <v>0.77100000000000002</v>
      </c>
      <c r="F90" s="177"/>
      <c r="G90" s="178">
        <f>ROUND(E90*F90,2)</f>
        <v>0</v>
      </c>
      <c r="H90" s="157"/>
      <c r="I90" s="156">
        <f>ROUND(E90*H90,2)</f>
        <v>0</v>
      </c>
      <c r="J90" s="157"/>
      <c r="K90" s="156">
        <f>ROUND(E90*J90,2)</f>
        <v>0</v>
      </c>
      <c r="L90" s="156">
        <v>21</v>
      </c>
      <c r="M90" s="156">
        <f>G90*(1+L90/100)</f>
        <v>0</v>
      </c>
      <c r="N90" s="156">
        <v>0</v>
      </c>
      <c r="O90" s="156">
        <f>ROUND(E90*N90,2)</f>
        <v>0</v>
      </c>
      <c r="P90" s="156">
        <v>0</v>
      </c>
      <c r="Q90" s="156">
        <f>ROUND(E90*P90,2)</f>
        <v>0</v>
      </c>
      <c r="R90" s="156"/>
      <c r="S90" s="156" t="s">
        <v>164</v>
      </c>
      <c r="T90" s="156" t="s">
        <v>156</v>
      </c>
      <c r="U90" s="156">
        <v>0</v>
      </c>
      <c r="V90" s="156">
        <f>ROUND(E90*U90,2)</f>
        <v>0</v>
      </c>
      <c r="W90" s="156"/>
      <c r="X90" s="156" t="s">
        <v>157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158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13">
      <c r="A91" s="161" t="s">
        <v>150</v>
      </c>
      <c r="B91" s="162" t="s">
        <v>78</v>
      </c>
      <c r="C91" s="180" t="s">
        <v>79</v>
      </c>
      <c r="D91" s="163"/>
      <c r="E91" s="164"/>
      <c r="F91" s="165"/>
      <c r="G91" s="166">
        <f>SUMIF(AG92:AG105,"&lt;&gt;NOR",G92:G105)</f>
        <v>0</v>
      </c>
      <c r="H91" s="160"/>
      <c r="I91" s="160">
        <f>SUM(I92:I105)</f>
        <v>0</v>
      </c>
      <c r="J91" s="160"/>
      <c r="K91" s="160">
        <f>SUM(K92:K105)</f>
        <v>0</v>
      </c>
      <c r="L91" s="160"/>
      <c r="M91" s="160">
        <f>SUM(M92:M105)</f>
        <v>0</v>
      </c>
      <c r="N91" s="160"/>
      <c r="O91" s="160">
        <f>SUM(O92:O105)</f>
        <v>17.329999999999998</v>
      </c>
      <c r="P91" s="160"/>
      <c r="Q91" s="160">
        <f>SUM(Q92:Q105)</f>
        <v>0</v>
      </c>
      <c r="R91" s="160"/>
      <c r="S91" s="160"/>
      <c r="T91" s="160"/>
      <c r="U91" s="160"/>
      <c r="V91" s="160">
        <f>SUM(V92:V105)</f>
        <v>3.95</v>
      </c>
      <c r="W91" s="160"/>
      <c r="X91" s="160"/>
      <c r="AG91" t="s">
        <v>151</v>
      </c>
    </row>
    <row r="92" spans="1:60" ht="20" outlineLevel="1">
      <c r="A92" s="173">
        <v>19</v>
      </c>
      <c r="B92" s="174" t="s">
        <v>364</v>
      </c>
      <c r="C92" s="183" t="s">
        <v>365</v>
      </c>
      <c r="D92" s="175" t="s">
        <v>199</v>
      </c>
      <c r="E92" s="176">
        <v>1</v>
      </c>
      <c r="F92" s="177"/>
      <c r="G92" s="178">
        <f>ROUND(E92*F92,2)</f>
        <v>0</v>
      </c>
      <c r="H92" s="157"/>
      <c r="I92" s="156">
        <f>ROUND(E92*H92,2)</f>
        <v>0</v>
      </c>
      <c r="J92" s="157"/>
      <c r="K92" s="156">
        <f>ROUND(E92*J92,2)</f>
        <v>0</v>
      </c>
      <c r="L92" s="156">
        <v>21</v>
      </c>
      <c r="M92" s="156">
        <f>G92*(1+L92/100)</f>
        <v>0</v>
      </c>
      <c r="N92" s="156">
        <v>0</v>
      </c>
      <c r="O92" s="156">
        <f>ROUND(E92*N92,2)</f>
        <v>0</v>
      </c>
      <c r="P92" s="156">
        <v>0</v>
      </c>
      <c r="Q92" s="156">
        <f>ROUND(E92*P92,2)</f>
        <v>0</v>
      </c>
      <c r="R92" s="156"/>
      <c r="S92" s="156" t="s">
        <v>155</v>
      </c>
      <c r="T92" s="156" t="s">
        <v>156</v>
      </c>
      <c r="U92" s="156">
        <v>0.433</v>
      </c>
      <c r="V92" s="156">
        <f>ROUND(E92*U92,2)</f>
        <v>0.43</v>
      </c>
      <c r="W92" s="156"/>
      <c r="X92" s="156" t="s">
        <v>157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73">
        <v>20</v>
      </c>
      <c r="B93" s="174" t="s">
        <v>366</v>
      </c>
      <c r="C93" s="183" t="s">
        <v>367</v>
      </c>
      <c r="D93" s="175" t="s">
        <v>199</v>
      </c>
      <c r="E93" s="176">
        <v>1</v>
      </c>
      <c r="F93" s="177"/>
      <c r="G93" s="178">
        <f>ROUND(E93*F93,2)</f>
        <v>0</v>
      </c>
      <c r="H93" s="157"/>
      <c r="I93" s="156">
        <f>ROUND(E93*H93,2)</f>
        <v>0</v>
      </c>
      <c r="J93" s="157"/>
      <c r="K93" s="156">
        <f>ROUND(E93*J93,2)</f>
        <v>0</v>
      </c>
      <c r="L93" s="156">
        <v>21</v>
      </c>
      <c r="M93" s="156">
        <f>G93*(1+L93/100)</f>
        <v>0</v>
      </c>
      <c r="N93" s="156">
        <v>2.8150000000000001E-2</v>
      </c>
      <c r="O93" s="156">
        <f>ROUND(E93*N93,2)</f>
        <v>0.03</v>
      </c>
      <c r="P93" s="156">
        <v>0</v>
      </c>
      <c r="Q93" s="156">
        <f>ROUND(E93*P93,2)</f>
        <v>0</v>
      </c>
      <c r="R93" s="156"/>
      <c r="S93" s="156" t="s">
        <v>164</v>
      </c>
      <c r="T93" s="156" t="s">
        <v>156</v>
      </c>
      <c r="U93" s="156">
        <v>0</v>
      </c>
      <c r="V93" s="156">
        <f>ROUND(E93*U93,2)</f>
        <v>0</v>
      </c>
      <c r="W93" s="156"/>
      <c r="X93" s="156" t="s">
        <v>368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369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t="20" outlineLevel="1">
      <c r="A94" s="167">
        <v>21</v>
      </c>
      <c r="B94" s="168" t="s">
        <v>370</v>
      </c>
      <c r="C94" s="181" t="s">
        <v>371</v>
      </c>
      <c r="D94" s="169" t="s">
        <v>154</v>
      </c>
      <c r="E94" s="170">
        <v>50.051000000000002</v>
      </c>
      <c r="F94" s="171"/>
      <c r="G94" s="172">
        <f>ROUND(E94*F94,2)</f>
        <v>0</v>
      </c>
      <c r="H94" s="157"/>
      <c r="I94" s="156">
        <f>ROUND(E94*H94,2)</f>
        <v>0</v>
      </c>
      <c r="J94" s="157"/>
      <c r="K94" s="156">
        <f>ROUND(E94*J94,2)</f>
        <v>0</v>
      </c>
      <c r="L94" s="156">
        <v>21</v>
      </c>
      <c r="M94" s="156">
        <f>G94*(1+L94/100)</f>
        <v>0</v>
      </c>
      <c r="N94" s="156">
        <v>0.32229999999999998</v>
      </c>
      <c r="O94" s="156">
        <f>ROUND(E94*N94,2)</f>
        <v>16.13</v>
      </c>
      <c r="P94" s="156">
        <v>0</v>
      </c>
      <c r="Q94" s="156">
        <f>ROUND(E94*P94,2)</f>
        <v>0</v>
      </c>
      <c r="R94" s="156"/>
      <c r="S94" s="156" t="s">
        <v>164</v>
      </c>
      <c r="T94" s="156" t="s">
        <v>156</v>
      </c>
      <c r="U94" s="156">
        <v>0</v>
      </c>
      <c r="V94" s="156">
        <f>ROUND(E94*U94,2)</f>
        <v>0</v>
      </c>
      <c r="W94" s="156"/>
      <c r="X94" s="156" t="s">
        <v>157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54"/>
      <c r="B95" s="155"/>
      <c r="C95" s="182" t="s">
        <v>372</v>
      </c>
      <c r="D95" s="158"/>
      <c r="E95" s="159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47"/>
      <c r="Z95" s="147"/>
      <c r="AA95" s="147"/>
      <c r="AB95" s="147"/>
      <c r="AC95" s="147"/>
      <c r="AD95" s="147"/>
      <c r="AE95" s="147"/>
      <c r="AF95" s="147"/>
      <c r="AG95" s="147" t="s">
        <v>160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54"/>
      <c r="B96" s="155"/>
      <c r="C96" s="182" t="s">
        <v>373</v>
      </c>
      <c r="D96" s="158"/>
      <c r="E96" s="159">
        <v>50.05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47"/>
      <c r="Z96" s="147"/>
      <c r="AA96" s="147"/>
      <c r="AB96" s="147"/>
      <c r="AC96" s="147"/>
      <c r="AD96" s="147"/>
      <c r="AE96" s="147"/>
      <c r="AF96" s="147"/>
      <c r="AG96" s="147" t="s">
        <v>160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0" outlineLevel="1">
      <c r="A97" s="173">
        <v>22</v>
      </c>
      <c r="B97" s="174" t="s">
        <v>374</v>
      </c>
      <c r="C97" s="183" t="s">
        <v>375</v>
      </c>
      <c r="D97" s="175" t="s">
        <v>238</v>
      </c>
      <c r="E97" s="176">
        <v>8</v>
      </c>
      <c r="F97" s="177"/>
      <c r="G97" s="178">
        <f>ROUND(E97*F97,2)</f>
        <v>0</v>
      </c>
      <c r="H97" s="157"/>
      <c r="I97" s="156">
        <f>ROUND(E97*H97,2)</f>
        <v>0</v>
      </c>
      <c r="J97" s="157"/>
      <c r="K97" s="156">
        <f>ROUND(E97*J97,2)</f>
        <v>0</v>
      </c>
      <c r="L97" s="156">
        <v>21</v>
      </c>
      <c r="M97" s="156">
        <f>G97*(1+L97/100)</f>
        <v>0</v>
      </c>
      <c r="N97" s="156">
        <v>4.6800000000000001E-3</v>
      </c>
      <c r="O97" s="156">
        <f>ROUND(E97*N97,2)</f>
        <v>0.04</v>
      </c>
      <c r="P97" s="156">
        <v>0</v>
      </c>
      <c r="Q97" s="156">
        <f>ROUND(E97*P97,2)</f>
        <v>0</v>
      </c>
      <c r="R97" s="156"/>
      <c r="S97" s="156" t="s">
        <v>155</v>
      </c>
      <c r="T97" s="156" t="s">
        <v>156</v>
      </c>
      <c r="U97" s="156">
        <v>0.44</v>
      </c>
      <c r="V97" s="156">
        <f>ROUND(E97*U97,2)</f>
        <v>3.52</v>
      </c>
      <c r="W97" s="156"/>
      <c r="X97" s="156" t="s">
        <v>157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0" outlineLevel="1">
      <c r="A98" s="173">
        <v>23</v>
      </c>
      <c r="B98" s="174" t="s">
        <v>376</v>
      </c>
      <c r="C98" s="183" t="s">
        <v>377</v>
      </c>
      <c r="D98" s="175" t="s">
        <v>238</v>
      </c>
      <c r="E98" s="176">
        <v>8</v>
      </c>
      <c r="F98" s="177"/>
      <c r="G98" s="178">
        <f>ROUND(E98*F98,2)</f>
        <v>0</v>
      </c>
      <c r="H98" s="157"/>
      <c r="I98" s="156">
        <f>ROUND(E98*H98,2)</f>
        <v>0</v>
      </c>
      <c r="J98" s="157"/>
      <c r="K98" s="156">
        <f>ROUND(E98*J98,2)</f>
        <v>0</v>
      </c>
      <c r="L98" s="156">
        <v>21</v>
      </c>
      <c r="M98" s="156">
        <f>G98*(1+L98/100)</f>
        <v>0</v>
      </c>
      <c r="N98" s="156">
        <v>4.5999999999999999E-3</v>
      </c>
      <c r="O98" s="156">
        <f>ROUND(E98*N98,2)</f>
        <v>0.04</v>
      </c>
      <c r="P98" s="156">
        <v>0</v>
      </c>
      <c r="Q98" s="156">
        <f>ROUND(E98*P98,2)</f>
        <v>0</v>
      </c>
      <c r="R98" s="156"/>
      <c r="S98" s="156" t="s">
        <v>164</v>
      </c>
      <c r="T98" s="156" t="s">
        <v>156</v>
      </c>
      <c r="U98" s="156">
        <v>0</v>
      </c>
      <c r="V98" s="156">
        <f>ROUND(E98*U98,2)</f>
        <v>0</v>
      </c>
      <c r="W98" s="156"/>
      <c r="X98" s="156" t="s">
        <v>368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369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7">
        <v>24</v>
      </c>
      <c r="B99" s="168" t="s">
        <v>378</v>
      </c>
      <c r="C99" s="181" t="s">
        <v>379</v>
      </c>
      <c r="D99" s="169" t="s">
        <v>199</v>
      </c>
      <c r="E99" s="170">
        <v>17.5</v>
      </c>
      <c r="F99" s="171"/>
      <c r="G99" s="172">
        <f>ROUND(E99*F99,2)</f>
        <v>0</v>
      </c>
      <c r="H99" s="157"/>
      <c r="I99" s="156">
        <f>ROUND(E99*H99,2)</f>
        <v>0</v>
      </c>
      <c r="J99" s="157"/>
      <c r="K99" s="156">
        <f>ROUND(E99*J99,2)</f>
        <v>0</v>
      </c>
      <c r="L99" s="156">
        <v>21</v>
      </c>
      <c r="M99" s="156">
        <f>G99*(1+L99/100)</f>
        <v>0</v>
      </c>
      <c r="N99" s="156">
        <v>0</v>
      </c>
      <c r="O99" s="156">
        <f>ROUND(E99*N99,2)</f>
        <v>0</v>
      </c>
      <c r="P99" s="156">
        <v>0</v>
      </c>
      <c r="Q99" s="156">
        <f>ROUND(E99*P99,2)</f>
        <v>0</v>
      </c>
      <c r="R99" s="156"/>
      <c r="S99" s="156" t="s">
        <v>164</v>
      </c>
      <c r="T99" s="156" t="s">
        <v>156</v>
      </c>
      <c r="U99" s="156">
        <v>0</v>
      </c>
      <c r="V99" s="156">
        <f>ROUND(E99*U99,2)</f>
        <v>0</v>
      </c>
      <c r="W99" s="156"/>
      <c r="X99" s="156" t="s">
        <v>157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158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>
      <c r="A100" s="154"/>
      <c r="B100" s="155"/>
      <c r="C100" s="182" t="s">
        <v>380</v>
      </c>
      <c r="D100" s="158"/>
      <c r="E100" s="159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160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54"/>
      <c r="B101" s="155"/>
      <c r="C101" s="182" t="s">
        <v>381</v>
      </c>
      <c r="D101" s="158"/>
      <c r="E101" s="159">
        <v>17.5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160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>
      <c r="A102" s="173">
        <v>25</v>
      </c>
      <c r="B102" s="174" t="s">
        <v>382</v>
      </c>
      <c r="C102" s="183" t="s">
        <v>383</v>
      </c>
      <c r="D102" s="175" t="s">
        <v>238</v>
      </c>
      <c r="E102" s="176">
        <v>7</v>
      </c>
      <c r="F102" s="177"/>
      <c r="G102" s="178">
        <f>ROUND(E102*F102,2)</f>
        <v>0</v>
      </c>
      <c r="H102" s="157"/>
      <c r="I102" s="156">
        <f>ROUND(E102*H102,2)</f>
        <v>0</v>
      </c>
      <c r="J102" s="157"/>
      <c r="K102" s="156">
        <f>ROUND(E102*J102,2)</f>
        <v>0</v>
      </c>
      <c r="L102" s="156">
        <v>21</v>
      </c>
      <c r="M102" s="156">
        <f>G102*(1+L102/100)</f>
        <v>0</v>
      </c>
      <c r="N102" s="156">
        <v>8.8000000000000005E-3</v>
      </c>
      <c r="O102" s="156">
        <f>ROUND(E102*N102,2)</f>
        <v>0.06</v>
      </c>
      <c r="P102" s="156">
        <v>0</v>
      </c>
      <c r="Q102" s="156">
        <f>ROUND(E102*P102,2)</f>
        <v>0</v>
      </c>
      <c r="R102" s="156"/>
      <c r="S102" s="156" t="s">
        <v>164</v>
      </c>
      <c r="T102" s="156" t="s">
        <v>156</v>
      </c>
      <c r="U102" s="156">
        <v>0</v>
      </c>
      <c r="V102" s="156">
        <f>ROUND(E102*U102,2)</f>
        <v>0</v>
      </c>
      <c r="W102" s="156"/>
      <c r="X102" s="156" t="s">
        <v>368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369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t="20" outlineLevel="1">
      <c r="A103" s="167">
        <v>26</v>
      </c>
      <c r="B103" s="168" t="s">
        <v>384</v>
      </c>
      <c r="C103" s="181" t="s">
        <v>385</v>
      </c>
      <c r="D103" s="169" t="s">
        <v>199</v>
      </c>
      <c r="E103" s="170">
        <v>22.245000000000001</v>
      </c>
      <c r="F103" s="171"/>
      <c r="G103" s="172">
        <f>ROUND(E103*F103,2)</f>
        <v>0</v>
      </c>
      <c r="H103" s="157"/>
      <c r="I103" s="156">
        <f>ROUND(E103*H103,2)</f>
        <v>0</v>
      </c>
      <c r="J103" s="157"/>
      <c r="K103" s="156">
        <f>ROUND(E103*J103,2)</f>
        <v>0</v>
      </c>
      <c r="L103" s="156">
        <v>21</v>
      </c>
      <c r="M103" s="156">
        <f>G103*(1+L103/100)</f>
        <v>0</v>
      </c>
      <c r="N103" s="156">
        <v>4.6339999999999999E-2</v>
      </c>
      <c r="O103" s="156">
        <f>ROUND(E103*N103,2)</f>
        <v>1.03</v>
      </c>
      <c r="P103" s="156">
        <v>0</v>
      </c>
      <c r="Q103" s="156">
        <f>ROUND(E103*P103,2)</f>
        <v>0</v>
      </c>
      <c r="R103" s="156"/>
      <c r="S103" s="156" t="s">
        <v>164</v>
      </c>
      <c r="T103" s="156" t="s">
        <v>156</v>
      </c>
      <c r="U103" s="156">
        <v>0</v>
      </c>
      <c r="V103" s="156">
        <f>ROUND(E103*U103,2)</f>
        <v>0</v>
      </c>
      <c r="W103" s="156"/>
      <c r="X103" s="156" t="s">
        <v>157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158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>
      <c r="A104" s="154"/>
      <c r="B104" s="155"/>
      <c r="C104" s="182" t="s">
        <v>386</v>
      </c>
      <c r="D104" s="158"/>
      <c r="E104" s="159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47"/>
      <c r="Z104" s="147"/>
      <c r="AA104" s="147"/>
      <c r="AB104" s="147"/>
      <c r="AC104" s="147"/>
      <c r="AD104" s="147"/>
      <c r="AE104" s="147"/>
      <c r="AF104" s="147"/>
      <c r="AG104" s="147" t="s">
        <v>160</v>
      </c>
      <c r="AH104" s="147">
        <v>0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54"/>
      <c r="B105" s="155"/>
      <c r="C105" s="182" t="s">
        <v>387</v>
      </c>
      <c r="D105" s="158"/>
      <c r="E105" s="159">
        <v>22.25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160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13">
      <c r="A106" s="161" t="s">
        <v>150</v>
      </c>
      <c r="B106" s="162" t="s">
        <v>80</v>
      </c>
      <c r="C106" s="180" t="s">
        <v>81</v>
      </c>
      <c r="D106" s="163"/>
      <c r="E106" s="164"/>
      <c r="F106" s="165"/>
      <c r="G106" s="166">
        <f>SUMIF(AG107:AG119,"&lt;&gt;NOR",G107:G119)</f>
        <v>0</v>
      </c>
      <c r="H106" s="160"/>
      <c r="I106" s="160">
        <f>SUM(I107:I119)</f>
        <v>0</v>
      </c>
      <c r="J106" s="160"/>
      <c r="K106" s="160">
        <f>SUM(K107:K119)</f>
        <v>0</v>
      </c>
      <c r="L106" s="160"/>
      <c r="M106" s="160">
        <f>SUM(M107:M119)</f>
        <v>0</v>
      </c>
      <c r="N106" s="160"/>
      <c r="O106" s="160">
        <f>SUM(O107:O119)</f>
        <v>2.61</v>
      </c>
      <c r="P106" s="160"/>
      <c r="Q106" s="160">
        <f>SUM(Q107:Q119)</f>
        <v>0</v>
      </c>
      <c r="R106" s="160"/>
      <c r="S106" s="160"/>
      <c r="T106" s="160"/>
      <c r="U106" s="160"/>
      <c r="V106" s="160">
        <f>SUM(V107:V119)</f>
        <v>16.310000000000002</v>
      </c>
      <c r="W106" s="160"/>
      <c r="X106" s="160"/>
      <c r="AG106" t="s">
        <v>151</v>
      </c>
    </row>
    <row r="107" spans="1:60" outlineLevel="1">
      <c r="A107" s="167">
        <v>27</v>
      </c>
      <c r="B107" s="168" t="s">
        <v>388</v>
      </c>
      <c r="C107" s="181" t="s">
        <v>389</v>
      </c>
      <c r="D107" s="169" t="s">
        <v>169</v>
      </c>
      <c r="E107" s="170">
        <v>1.101</v>
      </c>
      <c r="F107" s="171"/>
      <c r="G107" s="172">
        <f>ROUND(E107*F107,2)</f>
        <v>0</v>
      </c>
      <c r="H107" s="157"/>
      <c r="I107" s="156">
        <f>ROUND(E107*H107,2)</f>
        <v>0</v>
      </c>
      <c r="J107" s="157"/>
      <c r="K107" s="156">
        <f>ROUND(E107*J107,2)</f>
        <v>0</v>
      </c>
      <c r="L107" s="156">
        <v>21</v>
      </c>
      <c r="M107" s="156">
        <f>G107*(1+L107/100)</f>
        <v>0</v>
      </c>
      <c r="N107" s="156">
        <v>2.2564500000000001</v>
      </c>
      <c r="O107" s="156">
        <f>ROUND(E107*N107,2)</f>
        <v>2.48</v>
      </c>
      <c r="P107" s="156">
        <v>0</v>
      </c>
      <c r="Q107" s="156">
        <f>ROUND(E107*P107,2)</f>
        <v>0</v>
      </c>
      <c r="R107" s="156"/>
      <c r="S107" s="156" t="s">
        <v>155</v>
      </c>
      <c r="T107" s="156" t="s">
        <v>156</v>
      </c>
      <c r="U107" s="156">
        <v>1.448</v>
      </c>
      <c r="V107" s="156">
        <f>ROUND(E107*U107,2)</f>
        <v>1.59</v>
      </c>
      <c r="W107" s="156"/>
      <c r="X107" s="156" t="s">
        <v>157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158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54"/>
      <c r="B108" s="155"/>
      <c r="C108" s="182" t="s">
        <v>390</v>
      </c>
      <c r="D108" s="158"/>
      <c r="E108" s="159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160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54"/>
      <c r="B109" s="155"/>
      <c r="C109" s="182" t="s">
        <v>391</v>
      </c>
      <c r="D109" s="158"/>
      <c r="E109" s="159">
        <v>1.1000000000000001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160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7">
        <v>28</v>
      </c>
      <c r="B110" s="168" t="s">
        <v>392</v>
      </c>
      <c r="C110" s="181" t="s">
        <v>393</v>
      </c>
      <c r="D110" s="169" t="s">
        <v>154</v>
      </c>
      <c r="E110" s="170">
        <v>13.407</v>
      </c>
      <c r="F110" s="171"/>
      <c r="G110" s="172">
        <f>ROUND(E110*F110,2)</f>
        <v>0</v>
      </c>
      <c r="H110" s="157"/>
      <c r="I110" s="156">
        <f>ROUND(E110*H110,2)</f>
        <v>0</v>
      </c>
      <c r="J110" s="157"/>
      <c r="K110" s="156">
        <f>ROUND(E110*J110,2)</f>
        <v>0</v>
      </c>
      <c r="L110" s="156">
        <v>21</v>
      </c>
      <c r="M110" s="156">
        <f>G110*(1+L110/100)</f>
        <v>0</v>
      </c>
      <c r="N110" s="156">
        <v>5.7600000000000004E-3</v>
      </c>
      <c r="O110" s="156">
        <f>ROUND(E110*N110,2)</f>
        <v>0.08</v>
      </c>
      <c r="P110" s="156">
        <v>0</v>
      </c>
      <c r="Q110" s="156">
        <f>ROUND(E110*P110,2)</f>
        <v>0</v>
      </c>
      <c r="R110" s="156"/>
      <c r="S110" s="156" t="s">
        <v>155</v>
      </c>
      <c r="T110" s="156" t="s">
        <v>156</v>
      </c>
      <c r="U110" s="156">
        <v>0.79</v>
      </c>
      <c r="V110" s="156">
        <f>ROUND(E110*U110,2)</f>
        <v>10.59</v>
      </c>
      <c r="W110" s="156"/>
      <c r="X110" s="156" t="s">
        <v>157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158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>
      <c r="A111" s="154"/>
      <c r="B111" s="155"/>
      <c r="C111" s="182" t="s">
        <v>394</v>
      </c>
      <c r="D111" s="158"/>
      <c r="E111" s="159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160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>
      <c r="A112" s="154"/>
      <c r="B112" s="155"/>
      <c r="C112" s="182" t="s">
        <v>395</v>
      </c>
      <c r="D112" s="158"/>
      <c r="E112" s="159">
        <v>13.41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160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>
      <c r="A113" s="173">
        <v>29</v>
      </c>
      <c r="B113" s="174" t="s">
        <v>396</v>
      </c>
      <c r="C113" s="183" t="s">
        <v>397</v>
      </c>
      <c r="D113" s="175" t="s">
        <v>154</v>
      </c>
      <c r="E113" s="176">
        <v>13.407</v>
      </c>
      <c r="F113" s="177"/>
      <c r="G113" s="178">
        <f>ROUND(E113*F113,2)</f>
        <v>0</v>
      </c>
      <c r="H113" s="157"/>
      <c r="I113" s="156">
        <f>ROUND(E113*H113,2)</f>
        <v>0</v>
      </c>
      <c r="J113" s="157"/>
      <c r="K113" s="156">
        <f>ROUND(E113*J113,2)</f>
        <v>0</v>
      </c>
      <c r="L113" s="156">
        <v>21</v>
      </c>
      <c r="M113" s="156">
        <f>G113*(1+L113/100)</f>
        <v>0</v>
      </c>
      <c r="N113" s="156">
        <v>0</v>
      </c>
      <c r="O113" s="156">
        <f>ROUND(E113*N113,2)</f>
        <v>0</v>
      </c>
      <c r="P113" s="156">
        <v>0</v>
      </c>
      <c r="Q113" s="156">
        <f>ROUND(E113*P113,2)</f>
        <v>0</v>
      </c>
      <c r="R113" s="156"/>
      <c r="S113" s="156" t="s">
        <v>155</v>
      </c>
      <c r="T113" s="156" t="s">
        <v>156</v>
      </c>
      <c r="U113" s="156">
        <v>0.24</v>
      </c>
      <c r="V113" s="156">
        <f>ROUND(E113*U113,2)</f>
        <v>3.22</v>
      </c>
      <c r="W113" s="156"/>
      <c r="X113" s="156" t="s">
        <v>157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158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>
      <c r="A114" s="167">
        <v>30</v>
      </c>
      <c r="B114" s="168" t="s">
        <v>398</v>
      </c>
      <c r="C114" s="181" t="s">
        <v>399</v>
      </c>
      <c r="D114" s="169" t="s">
        <v>190</v>
      </c>
      <c r="E114" s="170">
        <v>1.7000000000000001E-2</v>
      </c>
      <c r="F114" s="171"/>
      <c r="G114" s="172">
        <f>ROUND(E114*F114,2)</f>
        <v>0</v>
      </c>
      <c r="H114" s="157"/>
      <c r="I114" s="156">
        <f>ROUND(E114*H114,2)</f>
        <v>0</v>
      </c>
      <c r="J114" s="157"/>
      <c r="K114" s="156">
        <f>ROUND(E114*J114,2)</f>
        <v>0</v>
      </c>
      <c r="L114" s="156">
        <v>21</v>
      </c>
      <c r="M114" s="156">
        <f>G114*(1+L114/100)</f>
        <v>0</v>
      </c>
      <c r="N114" s="156">
        <v>1.0525599999999999</v>
      </c>
      <c r="O114" s="156">
        <f>ROUND(E114*N114,2)</f>
        <v>0.02</v>
      </c>
      <c r="P114" s="156">
        <v>0</v>
      </c>
      <c r="Q114" s="156">
        <f>ROUND(E114*P114,2)</f>
        <v>0</v>
      </c>
      <c r="R114" s="156"/>
      <c r="S114" s="156" t="s">
        <v>155</v>
      </c>
      <c r="T114" s="156" t="s">
        <v>156</v>
      </c>
      <c r="U114" s="156">
        <v>27.672999999999998</v>
      </c>
      <c r="V114" s="156">
        <f>ROUND(E114*U114,2)</f>
        <v>0.47</v>
      </c>
      <c r="W114" s="156"/>
      <c r="X114" s="156" t="s">
        <v>157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158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>
      <c r="A115" s="154"/>
      <c r="B115" s="155"/>
      <c r="C115" s="182" t="s">
        <v>400</v>
      </c>
      <c r="D115" s="158"/>
      <c r="E115" s="159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160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>
      <c r="A116" s="154"/>
      <c r="B116" s="155"/>
      <c r="C116" s="182" t="s">
        <v>401</v>
      </c>
      <c r="D116" s="158"/>
      <c r="E116" s="159">
        <v>0.02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160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>
      <c r="A117" s="167">
        <v>31</v>
      </c>
      <c r="B117" s="168" t="s">
        <v>402</v>
      </c>
      <c r="C117" s="181" t="s">
        <v>403</v>
      </c>
      <c r="D117" s="169" t="s">
        <v>190</v>
      </c>
      <c r="E117" s="170">
        <v>2.9000000000000001E-2</v>
      </c>
      <c r="F117" s="171"/>
      <c r="G117" s="172">
        <f>ROUND(E117*F117,2)</f>
        <v>0</v>
      </c>
      <c r="H117" s="157"/>
      <c r="I117" s="156">
        <f>ROUND(E117*H117,2)</f>
        <v>0</v>
      </c>
      <c r="J117" s="157"/>
      <c r="K117" s="156">
        <f>ROUND(E117*J117,2)</f>
        <v>0</v>
      </c>
      <c r="L117" s="156">
        <v>21</v>
      </c>
      <c r="M117" s="156">
        <f>G117*(1+L117/100)</f>
        <v>0</v>
      </c>
      <c r="N117" s="156">
        <v>1.06277</v>
      </c>
      <c r="O117" s="156">
        <f>ROUND(E117*N117,2)</f>
        <v>0.03</v>
      </c>
      <c r="P117" s="156">
        <v>0</v>
      </c>
      <c r="Q117" s="156">
        <f>ROUND(E117*P117,2)</f>
        <v>0</v>
      </c>
      <c r="R117" s="156"/>
      <c r="S117" s="156" t="s">
        <v>155</v>
      </c>
      <c r="T117" s="156" t="s">
        <v>156</v>
      </c>
      <c r="U117" s="156">
        <v>15.231</v>
      </c>
      <c r="V117" s="156">
        <f>ROUND(E117*U117,2)</f>
        <v>0.44</v>
      </c>
      <c r="W117" s="156"/>
      <c r="X117" s="156" t="s">
        <v>157</v>
      </c>
      <c r="Y117" s="147"/>
      <c r="Z117" s="147"/>
      <c r="AA117" s="147"/>
      <c r="AB117" s="147"/>
      <c r="AC117" s="147"/>
      <c r="AD117" s="147"/>
      <c r="AE117" s="147"/>
      <c r="AF117" s="147"/>
      <c r="AG117" s="147" t="s">
        <v>158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>
      <c r="A118" s="154"/>
      <c r="B118" s="155"/>
      <c r="C118" s="182" t="s">
        <v>404</v>
      </c>
      <c r="D118" s="158"/>
      <c r="E118" s="159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160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>
      <c r="A119" s="154"/>
      <c r="B119" s="155"/>
      <c r="C119" s="182" t="s">
        <v>405</v>
      </c>
      <c r="D119" s="158"/>
      <c r="E119" s="159">
        <v>0.03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160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13">
      <c r="A120" s="161" t="s">
        <v>150</v>
      </c>
      <c r="B120" s="162" t="s">
        <v>82</v>
      </c>
      <c r="C120" s="180" t="s">
        <v>83</v>
      </c>
      <c r="D120" s="163"/>
      <c r="E120" s="164"/>
      <c r="F120" s="165"/>
      <c r="G120" s="166">
        <f>SUMIF(AG121:AG160,"&lt;&gt;NOR",G121:G160)</f>
        <v>0</v>
      </c>
      <c r="H120" s="160"/>
      <c r="I120" s="160">
        <f>SUM(I121:I160)</f>
        <v>0</v>
      </c>
      <c r="J120" s="160"/>
      <c r="K120" s="160">
        <f>SUM(K121:K160)</f>
        <v>0</v>
      </c>
      <c r="L120" s="160"/>
      <c r="M120" s="160">
        <f>SUM(M121:M160)</f>
        <v>0</v>
      </c>
      <c r="N120" s="160"/>
      <c r="O120" s="160">
        <f>SUM(O121:O160)</f>
        <v>163.82</v>
      </c>
      <c r="P120" s="160"/>
      <c r="Q120" s="160">
        <f>SUM(Q121:Q160)</f>
        <v>0</v>
      </c>
      <c r="R120" s="160"/>
      <c r="S120" s="160"/>
      <c r="T120" s="160"/>
      <c r="U120" s="160"/>
      <c r="V120" s="160">
        <f>SUM(V121:V160)</f>
        <v>85.15</v>
      </c>
      <c r="W120" s="160"/>
      <c r="X120" s="160"/>
      <c r="AG120" t="s">
        <v>151</v>
      </c>
    </row>
    <row r="121" spans="1:60" ht="20" outlineLevel="1">
      <c r="A121" s="167">
        <v>32</v>
      </c>
      <c r="B121" s="168" t="s">
        <v>406</v>
      </c>
      <c r="C121" s="181" t="s">
        <v>407</v>
      </c>
      <c r="D121" s="169" t="s">
        <v>154</v>
      </c>
      <c r="E121" s="170">
        <v>58.393000000000001</v>
      </c>
      <c r="F121" s="171"/>
      <c r="G121" s="172">
        <f>ROUND(E121*F121,2)</f>
        <v>0</v>
      </c>
      <c r="H121" s="157"/>
      <c r="I121" s="156">
        <f>ROUND(E121*H121,2)</f>
        <v>0</v>
      </c>
      <c r="J121" s="157"/>
      <c r="K121" s="156">
        <f>ROUND(E121*J121,2)</f>
        <v>0</v>
      </c>
      <c r="L121" s="156">
        <v>21</v>
      </c>
      <c r="M121" s="156">
        <f>G121*(1+L121/100)</f>
        <v>0</v>
      </c>
      <c r="N121" s="156">
        <v>0</v>
      </c>
      <c r="O121" s="156">
        <f>ROUND(E121*N121,2)</f>
        <v>0</v>
      </c>
      <c r="P121" s="156">
        <v>0</v>
      </c>
      <c r="Q121" s="156">
        <f>ROUND(E121*P121,2)</f>
        <v>0</v>
      </c>
      <c r="R121" s="156"/>
      <c r="S121" s="156" t="s">
        <v>164</v>
      </c>
      <c r="T121" s="156" t="s">
        <v>156</v>
      </c>
      <c r="U121" s="156">
        <v>0</v>
      </c>
      <c r="V121" s="156">
        <f>ROUND(E121*U121,2)</f>
        <v>0</v>
      </c>
      <c r="W121" s="156"/>
      <c r="X121" s="156" t="s">
        <v>157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158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>
      <c r="A122" s="154"/>
      <c r="B122" s="155"/>
      <c r="C122" s="182" t="s">
        <v>408</v>
      </c>
      <c r="D122" s="158"/>
      <c r="E122" s="159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160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>
      <c r="A123" s="154"/>
      <c r="B123" s="155"/>
      <c r="C123" s="182" t="s">
        <v>409</v>
      </c>
      <c r="D123" s="158"/>
      <c r="E123" s="159">
        <v>58.39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160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t="20" outlineLevel="1">
      <c r="A124" s="167">
        <v>33</v>
      </c>
      <c r="B124" s="168" t="s">
        <v>410</v>
      </c>
      <c r="C124" s="181" t="s">
        <v>411</v>
      </c>
      <c r="D124" s="169" t="s">
        <v>154</v>
      </c>
      <c r="E124" s="170">
        <v>47.587000000000003</v>
      </c>
      <c r="F124" s="171"/>
      <c r="G124" s="172">
        <f>ROUND(E124*F124,2)</f>
        <v>0</v>
      </c>
      <c r="H124" s="157"/>
      <c r="I124" s="156">
        <f>ROUND(E124*H124,2)</f>
        <v>0</v>
      </c>
      <c r="J124" s="157"/>
      <c r="K124" s="156">
        <f>ROUND(E124*J124,2)</f>
        <v>0</v>
      </c>
      <c r="L124" s="156">
        <v>21</v>
      </c>
      <c r="M124" s="156">
        <f>G124*(1+L124/100)</f>
        <v>0</v>
      </c>
      <c r="N124" s="156">
        <v>0</v>
      </c>
      <c r="O124" s="156">
        <f>ROUND(E124*N124,2)</f>
        <v>0</v>
      </c>
      <c r="P124" s="156">
        <v>0</v>
      </c>
      <c r="Q124" s="156">
        <f>ROUND(E124*P124,2)</f>
        <v>0</v>
      </c>
      <c r="R124" s="156"/>
      <c r="S124" s="156" t="s">
        <v>164</v>
      </c>
      <c r="T124" s="156" t="s">
        <v>156</v>
      </c>
      <c r="U124" s="156">
        <v>0</v>
      </c>
      <c r="V124" s="156">
        <f>ROUND(E124*U124,2)</f>
        <v>0</v>
      </c>
      <c r="W124" s="156"/>
      <c r="X124" s="156" t="s">
        <v>157</v>
      </c>
      <c r="Y124" s="147"/>
      <c r="Z124" s="147"/>
      <c r="AA124" s="147"/>
      <c r="AB124" s="147"/>
      <c r="AC124" s="147"/>
      <c r="AD124" s="147"/>
      <c r="AE124" s="147"/>
      <c r="AF124" s="147"/>
      <c r="AG124" s="147" t="s">
        <v>158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>
      <c r="A125" s="154"/>
      <c r="B125" s="155"/>
      <c r="C125" s="182" t="s">
        <v>412</v>
      </c>
      <c r="D125" s="158"/>
      <c r="E125" s="159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160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>
      <c r="A126" s="154"/>
      <c r="B126" s="155"/>
      <c r="C126" s="182" t="s">
        <v>413</v>
      </c>
      <c r="D126" s="158"/>
      <c r="E126" s="159">
        <v>47.59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160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ht="20" outlineLevel="1">
      <c r="A127" s="167">
        <v>34</v>
      </c>
      <c r="B127" s="168" t="s">
        <v>414</v>
      </c>
      <c r="C127" s="181" t="s">
        <v>415</v>
      </c>
      <c r="D127" s="169" t="s">
        <v>154</v>
      </c>
      <c r="E127" s="170">
        <v>155.00299999999999</v>
      </c>
      <c r="F127" s="171"/>
      <c r="G127" s="172">
        <f>ROUND(E127*F127,2)</f>
        <v>0</v>
      </c>
      <c r="H127" s="157"/>
      <c r="I127" s="156">
        <f>ROUND(E127*H127,2)</f>
        <v>0</v>
      </c>
      <c r="J127" s="157"/>
      <c r="K127" s="156">
        <f>ROUND(E127*J127,2)</f>
        <v>0</v>
      </c>
      <c r="L127" s="156">
        <v>21</v>
      </c>
      <c r="M127" s="156">
        <f>G127*(1+L127/100)</f>
        <v>0</v>
      </c>
      <c r="N127" s="156">
        <v>0</v>
      </c>
      <c r="O127" s="156">
        <f>ROUND(E127*N127,2)</f>
        <v>0</v>
      </c>
      <c r="P127" s="156">
        <v>0</v>
      </c>
      <c r="Q127" s="156">
        <f>ROUND(E127*P127,2)</f>
        <v>0</v>
      </c>
      <c r="R127" s="156"/>
      <c r="S127" s="156" t="s">
        <v>164</v>
      </c>
      <c r="T127" s="156" t="s">
        <v>156</v>
      </c>
      <c r="U127" s="156">
        <v>0</v>
      </c>
      <c r="V127" s="156">
        <f>ROUND(E127*U127,2)</f>
        <v>0</v>
      </c>
      <c r="W127" s="156"/>
      <c r="X127" s="156" t="s">
        <v>157</v>
      </c>
      <c r="Y127" s="147"/>
      <c r="Z127" s="147"/>
      <c r="AA127" s="147"/>
      <c r="AB127" s="147"/>
      <c r="AC127" s="147"/>
      <c r="AD127" s="147"/>
      <c r="AE127" s="147"/>
      <c r="AF127" s="147"/>
      <c r="AG127" s="147" t="s">
        <v>158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>
      <c r="A128" s="154"/>
      <c r="B128" s="155"/>
      <c r="C128" s="182" t="s">
        <v>416</v>
      </c>
      <c r="D128" s="158"/>
      <c r="E128" s="159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160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>
      <c r="A129" s="154"/>
      <c r="B129" s="155"/>
      <c r="C129" s="182" t="s">
        <v>417</v>
      </c>
      <c r="D129" s="158"/>
      <c r="E129" s="159">
        <v>155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160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t="20" outlineLevel="1">
      <c r="A130" s="167">
        <v>35</v>
      </c>
      <c r="B130" s="168" t="s">
        <v>418</v>
      </c>
      <c r="C130" s="181" t="s">
        <v>419</v>
      </c>
      <c r="D130" s="169" t="s">
        <v>154</v>
      </c>
      <c r="E130" s="170">
        <v>65.08</v>
      </c>
      <c r="F130" s="171"/>
      <c r="G130" s="172">
        <f>ROUND(E130*F130,2)</f>
        <v>0</v>
      </c>
      <c r="H130" s="157"/>
      <c r="I130" s="156">
        <f>ROUND(E130*H130,2)</f>
        <v>0</v>
      </c>
      <c r="J130" s="157"/>
      <c r="K130" s="156">
        <f>ROUND(E130*J130,2)</f>
        <v>0</v>
      </c>
      <c r="L130" s="156">
        <v>21</v>
      </c>
      <c r="M130" s="156">
        <f>G130*(1+L130/100)</f>
        <v>0</v>
      </c>
      <c r="N130" s="156">
        <v>0</v>
      </c>
      <c r="O130" s="156">
        <f>ROUND(E130*N130,2)</f>
        <v>0</v>
      </c>
      <c r="P130" s="156">
        <v>0</v>
      </c>
      <c r="Q130" s="156">
        <f>ROUND(E130*P130,2)</f>
        <v>0</v>
      </c>
      <c r="R130" s="156"/>
      <c r="S130" s="156" t="s">
        <v>155</v>
      </c>
      <c r="T130" s="156" t="s">
        <v>156</v>
      </c>
      <c r="U130" s="156">
        <v>2.5000000000000001E-2</v>
      </c>
      <c r="V130" s="156">
        <f>ROUND(E130*U130,2)</f>
        <v>1.63</v>
      </c>
      <c r="W130" s="156"/>
      <c r="X130" s="156" t="s">
        <v>157</v>
      </c>
      <c r="Y130" s="147"/>
      <c r="Z130" s="147"/>
      <c r="AA130" s="147"/>
      <c r="AB130" s="147"/>
      <c r="AC130" s="147"/>
      <c r="AD130" s="147"/>
      <c r="AE130" s="147"/>
      <c r="AF130" s="147"/>
      <c r="AG130" s="147" t="s">
        <v>158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>
      <c r="A131" s="154"/>
      <c r="B131" s="155"/>
      <c r="C131" s="182" t="s">
        <v>420</v>
      </c>
      <c r="D131" s="158"/>
      <c r="E131" s="159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160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>
      <c r="A132" s="154"/>
      <c r="B132" s="155"/>
      <c r="C132" s="182" t="s">
        <v>421</v>
      </c>
      <c r="D132" s="158"/>
      <c r="E132" s="159">
        <v>65.08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47"/>
      <c r="Z132" s="147"/>
      <c r="AA132" s="147"/>
      <c r="AB132" s="147"/>
      <c r="AC132" s="147"/>
      <c r="AD132" s="147"/>
      <c r="AE132" s="147"/>
      <c r="AF132" s="147"/>
      <c r="AG132" s="147" t="s">
        <v>160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t="20" outlineLevel="1">
      <c r="A133" s="167">
        <v>36</v>
      </c>
      <c r="B133" s="168" t="s">
        <v>422</v>
      </c>
      <c r="C133" s="181" t="s">
        <v>423</v>
      </c>
      <c r="D133" s="169" t="s">
        <v>154</v>
      </c>
      <c r="E133" s="170">
        <v>216.17400000000001</v>
      </c>
      <c r="F133" s="171"/>
      <c r="G133" s="172">
        <f>ROUND(E133*F133,2)</f>
        <v>0</v>
      </c>
      <c r="H133" s="157"/>
      <c r="I133" s="156">
        <f>ROUND(E133*H133,2)</f>
        <v>0</v>
      </c>
      <c r="J133" s="157"/>
      <c r="K133" s="156">
        <f>ROUND(E133*J133,2)</f>
        <v>0</v>
      </c>
      <c r="L133" s="156">
        <v>21</v>
      </c>
      <c r="M133" s="156">
        <f>G133*(1+L133/100)</f>
        <v>0</v>
      </c>
      <c r="N133" s="156">
        <v>0</v>
      </c>
      <c r="O133" s="156">
        <f>ROUND(E133*N133,2)</f>
        <v>0</v>
      </c>
      <c r="P133" s="156">
        <v>0</v>
      </c>
      <c r="Q133" s="156">
        <f>ROUND(E133*P133,2)</f>
        <v>0</v>
      </c>
      <c r="R133" s="156"/>
      <c r="S133" s="156" t="s">
        <v>155</v>
      </c>
      <c r="T133" s="156" t="s">
        <v>156</v>
      </c>
      <c r="U133" s="156">
        <v>2.5999999999999999E-2</v>
      </c>
      <c r="V133" s="156">
        <f>ROUND(E133*U133,2)</f>
        <v>5.62</v>
      </c>
      <c r="W133" s="156"/>
      <c r="X133" s="156" t="s">
        <v>157</v>
      </c>
      <c r="Y133" s="147"/>
      <c r="Z133" s="147"/>
      <c r="AA133" s="147"/>
      <c r="AB133" s="147"/>
      <c r="AC133" s="147"/>
      <c r="AD133" s="147"/>
      <c r="AE133" s="147"/>
      <c r="AF133" s="147"/>
      <c r="AG133" s="147" t="s">
        <v>158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>
      <c r="A134" s="154"/>
      <c r="B134" s="155"/>
      <c r="C134" s="182" t="s">
        <v>424</v>
      </c>
      <c r="D134" s="158"/>
      <c r="E134" s="159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160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>
      <c r="A135" s="154"/>
      <c r="B135" s="155"/>
      <c r="C135" s="182" t="s">
        <v>425</v>
      </c>
      <c r="D135" s="158"/>
      <c r="E135" s="159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160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>
      <c r="A136" s="154"/>
      <c r="B136" s="155"/>
      <c r="C136" s="182" t="s">
        <v>426</v>
      </c>
      <c r="D136" s="158"/>
      <c r="E136" s="159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160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>
      <c r="A137" s="154"/>
      <c r="B137" s="155"/>
      <c r="C137" s="182" t="s">
        <v>427</v>
      </c>
      <c r="D137" s="158"/>
      <c r="E137" s="159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160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1">
      <c r="A138" s="154"/>
      <c r="B138" s="155"/>
      <c r="C138" s="182" t="s">
        <v>428</v>
      </c>
      <c r="D138" s="158"/>
      <c r="E138" s="159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47"/>
      <c r="Z138" s="147"/>
      <c r="AA138" s="147"/>
      <c r="AB138" s="147"/>
      <c r="AC138" s="147"/>
      <c r="AD138" s="147"/>
      <c r="AE138" s="147"/>
      <c r="AF138" s="147"/>
      <c r="AG138" s="147" t="s">
        <v>160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ht="30" outlineLevel="1">
      <c r="A139" s="154"/>
      <c r="B139" s="155"/>
      <c r="C139" s="182" t="s">
        <v>429</v>
      </c>
      <c r="D139" s="158"/>
      <c r="E139" s="159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160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>
      <c r="A140" s="154"/>
      <c r="B140" s="155"/>
      <c r="C140" s="182" t="s">
        <v>430</v>
      </c>
      <c r="D140" s="158"/>
      <c r="E140" s="159">
        <v>216.17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47"/>
      <c r="Z140" s="147"/>
      <c r="AA140" s="147"/>
      <c r="AB140" s="147"/>
      <c r="AC140" s="147"/>
      <c r="AD140" s="147"/>
      <c r="AE140" s="147"/>
      <c r="AF140" s="147"/>
      <c r="AG140" s="147" t="s">
        <v>160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>
      <c r="A141" s="167">
        <v>37</v>
      </c>
      <c r="B141" s="168" t="s">
        <v>431</v>
      </c>
      <c r="C141" s="181" t="s">
        <v>432</v>
      </c>
      <c r="D141" s="169" t="s">
        <v>154</v>
      </c>
      <c r="E141" s="170">
        <v>155.00299999999999</v>
      </c>
      <c r="F141" s="171"/>
      <c r="G141" s="172">
        <f>ROUND(E141*F141,2)</f>
        <v>0</v>
      </c>
      <c r="H141" s="157"/>
      <c r="I141" s="156">
        <f>ROUND(E141*H141,2)</f>
        <v>0</v>
      </c>
      <c r="J141" s="157"/>
      <c r="K141" s="156">
        <f>ROUND(E141*J141,2)</f>
        <v>0</v>
      </c>
      <c r="L141" s="156">
        <v>21</v>
      </c>
      <c r="M141" s="156">
        <f>G141*(1+L141/100)</f>
        <v>0</v>
      </c>
      <c r="N141" s="156">
        <v>0.81599999999999995</v>
      </c>
      <c r="O141" s="156">
        <f>ROUND(E141*N141,2)</f>
        <v>126.48</v>
      </c>
      <c r="P141" s="156">
        <v>0</v>
      </c>
      <c r="Q141" s="156">
        <f>ROUND(E141*P141,2)</f>
        <v>0</v>
      </c>
      <c r="R141" s="156"/>
      <c r="S141" s="156" t="s">
        <v>164</v>
      </c>
      <c r="T141" s="156" t="s">
        <v>156</v>
      </c>
      <c r="U141" s="156">
        <v>0</v>
      </c>
      <c r="V141" s="156">
        <f>ROUND(E141*U141,2)</f>
        <v>0</v>
      </c>
      <c r="W141" s="156"/>
      <c r="X141" s="156" t="s">
        <v>157</v>
      </c>
      <c r="Y141" s="147"/>
      <c r="Z141" s="147"/>
      <c r="AA141" s="147"/>
      <c r="AB141" s="147"/>
      <c r="AC141" s="147"/>
      <c r="AD141" s="147"/>
      <c r="AE141" s="147"/>
      <c r="AF141" s="147"/>
      <c r="AG141" s="147" t="s">
        <v>158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>
      <c r="A142" s="154"/>
      <c r="B142" s="155"/>
      <c r="C142" s="182" t="s">
        <v>416</v>
      </c>
      <c r="D142" s="158"/>
      <c r="E142" s="159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160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>
      <c r="A143" s="154"/>
      <c r="B143" s="155"/>
      <c r="C143" s="182" t="s">
        <v>417</v>
      </c>
      <c r="D143" s="158"/>
      <c r="E143" s="159">
        <v>155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160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20" outlineLevel="1">
      <c r="A144" s="167">
        <v>38</v>
      </c>
      <c r="B144" s="168" t="s">
        <v>433</v>
      </c>
      <c r="C144" s="181" t="s">
        <v>434</v>
      </c>
      <c r="D144" s="169" t="s">
        <v>154</v>
      </c>
      <c r="E144" s="170">
        <v>47.587000000000003</v>
      </c>
      <c r="F144" s="171"/>
      <c r="G144" s="172">
        <f>ROUND(E144*F144,2)</f>
        <v>0</v>
      </c>
      <c r="H144" s="157"/>
      <c r="I144" s="156">
        <f>ROUND(E144*H144,2)</f>
        <v>0</v>
      </c>
      <c r="J144" s="157"/>
      <c r="K144" s="156">
        <f>ROUND(E144*J144,2)</f>
        <v>0</v>
      </c>
      <c r="L144" s="156">
        <v>21</v>
      </c>
      <c r="M144" s="156">
        <f>G144*(1+L144/100)</f>
        <v>0</v>
      </c>
      <c r="N144" s="156">
        <v>0.1837</v>
      </c>
      <c r="O144" s="156">
        <f>ROUND(E144*N144,2)</f>
        <v>8.74</v>
      </c>
      <c r="P144" s="156">
        <v>0</v>
      </c>
      <c r="Q144" s="156">
        <f>ROUND(E144*P144,2)</f>
        <v>0</v>
      </c>
      <c r="R144" s="156"/>
      <c r="S144" s="156" t="s">
        <v>155</v>
      </c>
      <c r="T144" s="156" t="s">
        <v>156</v>
      </c>
      <c r="U144" s="156">
        <v>1.1930000000000001</v>
      </c>
      <c r="V144" s="156">
        <f>ROUND(E144*U144,2)</f>
        <v>56.77</v>
      </c>
      <c r="W144" s="156"/>
      <c r="X144" s="156" t="s">
        <v>157</v>
      </c>
      <c r="Y144" s="147"/>
      <c r="Z144" s="147"/>
      <c r="AA144" s="147"/>
      <c r="AB144" s="147"/>
      <c r="AC144" s="147"/>
      <c r="AD144" s="147"/>
      <c r="AE144" s="147"/>
      <c r="AF144" s="147"/>
      <c r="AG144" s="147" t="s">
        <v>158</v>
      </c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>
      <c r="A145" s="154"/>
      <c r="B145" s="155"/>
      <c r="C145" s="182" t="s">
        <v>435</v>
      </c>
      <c r="D145" s="158"/>
      <c r="E145" s="159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47"/>
      <c r="Z145" s="147"/>
      <c r="AA145" s="147"/>
      <c r="AB145" s="147"/>
      <c r="AC145" s="147"/>
      <c r="AD145" s="147"/>
      <c r="AE145" s="147"/>
      <c r="AF145" s="147"/>
      <c r="AG145" s="147" t="s">
        <v>160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>
      <c r="A146" s="154"/>
      <c r="B146" s="155"/>
      <c r="C146" s="182" t="s">
        <v>413</v>
      </c>
      <c r="D146" s="158"/>
      <c r="E146" s="159">
        <v>47.59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160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>
      <c r="A147" s="167">
        <v>39</v>
      </c>
      <c r="B147" s="168" t="s">
        <v>436</v>
      </c>
      <c r="C147" s="181" t="s">
        <v>437</v>
      </c>
      <c r="D147" s="169" t="s">
        <v>154</v>
      </c>
      <c r="E147" s="170">
        <v>66.382000000000005</v>
      </c>
      <c r="F147" s="171"/>
      <c r="G147" s="172">
        <f>ROUND(E147*F147,2)</f>
        <v>0</v>
      </c>
      <c r="H147" s="157"/>
      <c r="I147" s="156">
        <f>ROUND(E147*H147,2)</f>
        <v>0</v>
      </c>
      <c r="J147" s="157"/>
      <c r="K147" s="156">
        <f>ROUND(E147*J147,2)</f>
        <v>0</v>
      </c>
      <c r="L147" s="156">
        <v>21</v>
      </c>
      <c r="M147" s="156">
        <f>G147*(1+L147/100)</f>
        <v>0</v>
      </c>
      <c r="N147" s="156">
        <v>0.222</v>
      </c>
      <c r="O147" s="156">
        <f>ROUND(E147*N147,2)</f>
        <v>14.74</v>
      </c>
      <c r="P147" s="156">
        <v>0</v>
      </c>
      <c r="Q147" s="156">
        <f>ROUND(E147*P147,2)</f>
        <v>0</v>
      </c>
      <c r="R147" s="156"/>
      <c r="S147" s="156" t="s">
        <v>164</v>
      </c>
      <c r="T147" s="156" t="s">
        <v>156</v>
      </c>
      <c r="U147" s="156">
        <v>0</v>
      </c>
      <c r="V147" s="156">
        <f>ROUND(E147*U147,2)</f>
        <v>0</v>
      </c>
      <c r="W147" s="156"/>
      <c r="X147" s="156" t="s">
        <v>368</v>
      </c>
      <c r="Y147" s="147"/>
      <c r="Z147" s="147"/>
      <c r="AA147" s="147"/>
      <c r="AB147" s="147"/>
      <c r="AC147" s="147"/>
      <c r="AD147" s="147"/>
      <c r="AE147" s="147"/>
      <c r="AF147" s="147"/>
      <c r="AG147" s="147" t="s">
        <v>369</v>
      </c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>
      <c r="A148" s="154"/>
      <c r="B148" s="155"/>
      <c r="C148" s="182" t="s">
        <v>438</v>
      </c>
      <c r="D148" s="158"/>
      <c r="E148" s="159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160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>
      <c r="A149" s="154"/>
      <c r="B149" s="155"/>
      <c r="C149" s="182" t="s">
        <v>439</v>
      </c>
      <c r="D149" s="158"/>
      <c r="E149" s="159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47"/>
      <c r="Z149" s="147"/>
      <c r="AA149" s="147"/>
      <c r="AB149" s="147"/>
      <c r="AC149" s="147"/>
      <c r="AD149" s="147"/>
      <c r="AE149" s="147"/>
      <c r="AF149" s="147"/>
      <c r="AG149" s="147" t="s">
        <v>160</v>
      </c>
      <c r="AH149" s="147">
        <v>0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>
      <c r="A150" s="154"/>
      <c r="B150" s="155"/>
      <c r="C150" s="182" t="s">
        <v>440</v>
      </c>
      <c r="D150" s="158"/>
      <c r="E150" s="159">
        <v>66.38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47"/>
      <c r="Z150" s="147"/>
      <c r="AA150" s="147"/>
      <c r="AB150" s="147"/>
      <c r="AC150" s="147"/>
      <c r="AD150" s="147"/>
      <c r="AE150" s="147"/>
      <c r="AF150" s="147"/>
      <c r="AG150" s="147" t="s">
        <v>160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ht="20" outlineLevel="1">
      <c r="A151" s="167">
        <v>40</v>
      </c>
      <c r="B151" s="168" t="s">
        <v>441</v>
      </c>
      <c r="C151" s="181" t="s">
        <v>442</v>
      </c>
      <c r="D151" s="169" t="s">
        <v>154</v>
      </c>
      <c r="E151" s="170">
        <v>17.492999999999999</v>
      </c>
      <c r="F151" s="171"/>
      <c r="G151" s="172">
        <f>ROUND(E151*F151,2)</f>
        <v>0</v>
      </c>
      <c r="H151" s="157"/>
      <c r="I151" s="156">
        <f>ROUND(E151*H151,2)</f>
        <v>0</v>
      </c>
      <c r="J151" s="157"/>
      <c r="K151" s="156">
        <f>ROUND(E151*J151,2)</f>
        <v>0</v>
      </c>
      <c r="L151" s="156">
        <v>21</v>
      </c>
      <c r="M151" s="156">
        <f>G151*(1+L151/100)</f>
        <v>0</v>
      </c>
      <c r="N151" s="156">
        <v>0.19536000000000001</v>
      </c>
      <c r="O151" s="156">
        <f>ROUND(E151*N151,2)</f>
        <v>3.42</v>
      </c>
      <c r="P151" s="156">
        <v>0</v>
      </c>
      <c r="Q151" s="156">
        <f>ROUND(E151*P151,2)</f>
        <v>0</v>
      </c>
      <c r="R151" s="156"/>
      <c r="S151" s="156" t="s">
        <v>155</v>
      </c>
      <c r="T151" s="156" t="s">
        <v>156</v>
      </c>
      <c r="U151" s="156">
        <v>1.208</v>
      </c>
      <c r="V151" s="156">
        <f>ROUND(E151*U151,2)</f>
        <v>21.13</v>
      </c>
      <c r="W151" s="156"/>
      <c r="X151" s="156" t="s">
        <v>157</v>
      </c>
      <c r="Y151" s="147"/>
      <c r="Z151" s="147"/>
      <c r="AA151" s="147"/>
      <c r="AB151" s="147"/>
      <c r="AC151" s="147"/>
      <c r="AD151" s="147"/>
      <c r="AE151" s="147"/>
      <c r="AF151" s="147"/>
      <c r="AG151" s="147" t="s">
        <v>158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>
      <c r="A152" s="154"/>
      <c r="B152" s="155"/>
      <c r="C152" s="182" t="s">
        <v>443</v>
      </c>
      <c r="D152" s="158"/>
      <c r="E152" s="159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160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outlineLevel="1">
      <c r="A153" s="154"/>
      <c r="B153" s="155"/>
      <c r="C153" s="182" t="s">
        <v>444</v>
      </c>
      <c r="D153" s="158"/>
      <c r="E153" s="159">
        <v>17.489999999999998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47"/>
      <c r="Z153" s="147"/>
      <c r="AA153" s="147"/>
      <c r="AB153" s="147"/>
      <c r="AC153" s="147"/>
      <c r="AD153" s="147"/>
      <c r="AE153" s="147"/>
      <c r="AF153" s="147"/>
      <c r="AG153" s="147" t="s">
        <v>160</v>
      </c>
      <c r="AH153" s="147">
        <v>0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ht="20" outlineLevel="1">
      <c r="A154" s="167">
        <v>41</v>
      </c>
      <c r="B154" s="168" t="s">
        <v>445</v>
      </c>
      <c r="C154" s="181" t="s">
        <v>446</v>
      </c>
      <c r="D154" s="169" t="s">
        <v>154</v>
      </c>
      <c r="E154" s="170">
        <v>58.393000000000001</v>
      </c>
      <c r="F154" s="171"/>
      <c r="G154" s="172">
        <f>ROUND(E154*F154,2)</f>
        <v>0</v>
      </c>
      <c r="H154" s="157"/>
      <c r="I154" s="156">
        <f>ROUND(E154*H154,2)</f>
        <v>0</v>
      </c>
      <c r="J154" s="157"/>
      <c r="K154" s="156">
        <f>ROUND(E154*J154,2)</f>
        <v>0</v>
      </c>
      <c r="L154" s="156">
        <v>21</v>
      </c>
      <c r="M154" s="156">
        <f>G154*(1+L154/100)</f>
        <v>0</v>
      </c>
      <c r="N154" s="156">
        <v>8.4250000000000005E-2</v>
      </c>
      <c r="O154" s="156">
        <f>ROUND(E154*N154,2)</f>
        <v>4.92</v>
      </c>
      <c r="P154" s="156">
        <v>0</v>
      </c>
      <c r="Q154" s="156">
        <f>ROUND(E154*P154,2)</f>
        <v>0</v>
      </c>
      <c r="R154" s="156"/>
      <c r="S154" s="156" t="s">
        <v>164</v>
      </c>
      <c r="T154" s="156" t="s">
        <v>156</v>
      </c>
      <c r="U154" s="156">
        <v>0</v>
      </c>
      <c r="V154" s="156">
        <f>ROUND(E154*U154,2)</f>
        <v>0</v>
      </c>
      <c r="W154" s="156"/>
      <c r="X154" s="156" t="s">
        <v>157</v>
      </c>
      <c r="Y154" s="147"/>
      <c r="Z154" s="147"/>
      <c r="AA154" s="147"/>
      <c r="AB154" s="147"/>
      <c r="AC154" s="147"/>
      <c r="AD154" s="147"/>
      <c r="AE154" s="147"/>
      <c r="AF154" s="147"/>
      <c r="AG154" s="147" t="s">
        <v>158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>
      <c r="A155" s="154"/>
      <c r="B155" s="155"/>
      <c r="C155" s="182" t="s">
        <v>447</v>
      </c>
      <c r="D155" s="158"/>
      <c r="E155" s="159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47"/>
      <c r="Z155" s="147"/>
      <c r="AA155" s="147"/>
      <c r="AB155" s="147"/>
      <c r="AC155" s="147"/>
      <c r="AD155" s="147"/>
      <c r="AE155" s="147"/>
      <c r="AF155" s="147"/>
      <c r="AG155" s="147" t="s">
        <v>160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>
      <c r="A156" s="154"/>
      <c r="B156" s="155"/>
      <c r="C156" s="182" t="s">
        <v>409</v>
      </c>
      <c r="D156" s="158"/>
      <c r="E156" s="159">
        <v>58.39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47"/>
      <c r="Z156" s="147"/>
      <c r="AA156" s="147"/>
      <c r="AB156" s="147"/>
      <c r="AC156" s="147"/>
      <c r="AD156" s="147"/>
      <c r="AE156" s="147"/>
      <c r="AF156" s="147"/>
      <c r="AG156" s="147" t="s">
        <v>160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>
      <c r="A157" s="167">
        <v>42</v>
      </c>
      <c r="B157" s="168" t="s">
        <v>448</v>
      </c>
      <c r="C157" s="181" t="s">
        <v>449</v>
      </c>
      <c r="D157" s="169" t="s">
        <v>154</v>
      </c>
      <c r="E157" s="170">
        <v>61.313000000000002</v>
      </c>
      <c r="F157" s="171"/>
      <c r="G157" s="172">
        <f>ROUND(E157*F157,2)</f>
        <v>0</v>
      </c>
      <c r="H157" s="157"/>
      <c r="I157" s="156">
        <f>ROUND(E157*H157,2)</f>
        <v>0</v>
      </c>
      <c r="J157" s="157"/>
      <c r="K157" s="156">
        <f>ROUND(E157*J157,2)</f>
        <v>0</v>
      </c>
      <c r="L157" s="156">
        <v>21</v>
      </c>
      <c r="M157" s="156">
        <f>G157*(1+L157/100)</f>
        <v>0</v>
      </c>
      <c r="N157" s="156">
        <v>0.09</v>
      </c>
      <c r="O157" s="156">
        <f>ROUND(E157*N157,2)</f>
        <v>5.52</v>
      </c>
      <c r="P157" s="156">
        <v>0</v>
      </c>
      <c r="Q157" s="156">
        <f>ROUND(E157*P157,2)</f>
        <v>0</v>
      </c>
      <c r="R157" s="156"/>
      <c r="S157" s="156" t="s">
        <v>164</v>
      </c>
      <c r="T157" s="156" t="s">
        <v>156</v>
      </c>
      <c r="U157" s="156">
        <v>0</v>
      </c>
      <c r="V157" s="156">
        <f>ROUND(E157*U157,2)</f>
        <v>0</v>
      </c>
      <c r="W157" s="156"/>
      <c r="X157" s="156" t="s">
        <v>368</v>
      </c>
      <c r="Y157" s="147"/>
      <c r="Z157" s="147"/>
      <c r="AA157" s="147"/>
      <c r="AB157" s="147"/>
      <c r="AC157" s="147"/>
      <c r="AD157" s="147"/>
      <c r="AE157" s="147"/>
      <c r="AF157" s="147"/>
      <c r="AG157" s="147" t="s">
        <v>369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>
      <c r="A158" s="154"/>
      <c r="B158" s="155"/>
      <c r="C158" s="182" t="s">
        <v>450</v>
      </c>
      <c r="D158" s="158"/>
      <c r="E158" s="159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160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>
      <c r="A159" s="154"/>
      <c r="B159" s="155"/>
      <c r="C159" s="182" t="s">
        <v>451</v>
      </c>
      <c r="D159" s="158"/>
      <c r="E159" s="159">
        <v>61.31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47"/>
      <c r="Z159" s="147"/>
      <c r="AA159" s="147"/>
      <c r="AB159" s="147"/>
      <c r="AC159" s="147"/>
      <c r="AD159" s="147"/>
      <c r="AE159" s="147"/>
      <c r="AF159" s="147"/>
      <c r="AG159" s="147" t="s">
        <v>160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t="20" outlineLevel="1">
      <c r="A160" s="173">
        <v>43</v>
      </c>
      <c r="B160" s="174" t="s">
        <v>452</v>
      </c>
      <c r="C160" s="183" t="s">
        <v>453</v>
      </c>
      <c r="D160" s="175" t="s">
        <v>199</v>
      </c>
      <c r="E160" s="176">
        <v>58.393000000000001</v>
      </c>
      <c r="F160" s="177"/>
      <c r="G160" s="178">
        <f>ROUND(E160*F160,2)</f>
        <v>0</v>
      </c>
      <c r="H160" s="157"/>
      <c r="I160" s="156">
        <f>ROUND(E160*H160,2)</f>
        <v>0</v>
      </c>
      <c r="J160" s="157"/>
      <c r="K160" s="156">
        <f>ROUND(E160*J160,2)</f>
        <v>0</v>
      </c>
      <c r="L160" s="156">
        <v>21</v>
      </c>
      <c r="M160" s="156">
        <f>G160*(1+L160/100)</f>
        <v>0</v>
      </c>
      <c r="N160" s="156">
        <v>1.0000000000000001E-5</v>
      </c>
      <c r="O160" s="156">
        <f>ROUND(E160*N160,2)</f>
        <v>0</v>
      </c>
      <c r="P160" s="156">
        <v>0</v>
      </c>
      <c r="Q160" s="156">
        <f>ROUND(E160*P160,2)</f>
        <v>0</v>
      </c>
      <c r="R160" s="156"/>
      <c r="S160" s="156" t="s">
        <v>164</v>
      </c>
      <c r="T160" s="156" t="s">
        <v>156</v>
      </c>
      <c r="U160" s="156">
        <v>0</v>
      </c>
      <c r="V160" s="156">
        <f>ROUND(E160*U160,2)</f>
        <v>0</v>
      </c>
      <c r="W160" s="156"/>
      <c r="X160" s="156" t="s">
        <v>157</v>
      </c>
      <c r="Y160" s="147"/>
      <c r="Z160" s="147"/>
      <c r="AA160" s="147"/>
      <c r="AB160" s="147"/>
      <c r="AC160" s="147"/>
      <c r="AD160" s="147"/>
      <c r="AE160" s="147"/>
      <c r="AF160" s="147"/>
      <c r="AG160" s="147" t="s">
        <v>158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t="26">
      <c r="A161" s="161" t="s">
        <v>150</v>
      </c>
      <c r="B161" s="162" t="s">
        <v>84</v>
      </c>
      <c r="C161" s="180" t="s">
        <v>85</v>
      </c>
      <c r="D161" s="163"/>
      <c r="E161" s="164"/>
      <c r="F161" s="165"/>
      <c r="G161" s="166">
        <f>SUMIF(AG162:AG169,"&lt;&gt;NOR",G162:G169)</f>
        <v>0</v>
      </c>
      <c r="H161" s="160"/>
      <c r="I161" s="160">
        <f>SUM(I162:I169)</f>
        <v>0</v>
      </c>
      <c r="J161" s="160"/>
      <c r="K161" s="160">
        <f>SUM(K162:K169)</f>
        <v>0</v>
      </c>
      <c r="L161" s="160"/>
      <c r="M161" s="160">
        <f>SUM(M162:M169)</f>
        <v>0</v>
      </c>
      <c r="N161" s="160"/>
      <c r="O161" s="160">
        <f>SUM(O162:O169)</f>
        <v>3.51</v>
      </c>
      <c r="P161" s="160"/>
      <c r="Q161" s="160">
        <f>SUM(Q162:Q169)</f>
        <v>0</v>
      </c>
      <c r="R161" s="160"/>
      <c r="S161" s="160"/>
      <c r="T161" s="160"/>
      <c r="U161" s="160"/>
      <c r="V161" s="160">
        <f>SUM(V162:V169)</f>
        <v>265.44</v>
      </c>
      <c r="W161" s="160"/>
      <c r="X161" s="160"/>
      <c r="AG161" t="s">
        <v>151</v>
      </c>
    </row>
    <row r="162" spans="1:60" ht="20" outlineLevel="1">
      <c r="A162" s="173">
        <v>44</v>
      </c>
      <c r="B162" s="174" t="s">
        <v>454</v>
      </c>
      <c r="C162" s="183" t="s">
        <v>455</v>
      </c>
      <c r="D162" s="175" t="s">
        <v>154</v>
      </c>
      <c r="E162" s="176">
        <v>105.682</v>
      </c>
      <c r="F162" s="177"/>
      <c r="G162" s="178">
        <f>ROUND(E162*F162,2)</f>
        <v>0</v>
      </c>
      <c r="H162" s="157"/>
      <c r="I162" s="156">
        <f>ROUND(E162*H162,2)</f>
        <v>0</v>
      </c>
      <c r="J162" s="157"/>
      <c r="K162" s="156">
        <f>ROUND(E162*J162,2)</f>
        <v>0</v>
      </c>
      <c r="L162" s="156">
        <v>21</v>
      </c>
      <c r="M162" s="156">
        <f>G162*(1+L162/100)</f>
        <v>0</v>
      </c>
      <c r="N162" s="156">
        <v>7.3499999999999998E-3</v>
      </c>
      <c r="O162" s="156">
        <f>ROUND(E162*N162,2)</f>
        <v>0.78</v>
      </c>
      <c r="P162" s="156">
        <v>0</v>
      </c>
      <c r="Q162" s="156">
        <f>ROUND(E162*P162,2)</f>
        <v>0</v>
      </c>
      <c r="R162" s="156"/>
      <c r="S162" s="156" t="s">
        <v>164</v>
      </c>
      <c r="T162" s="156" t="s">
        <v>156</v>
      </c>
      <c r="U162" s="156">
        <v>0</v>
      </c>
      <c r="V162" s="156">
        <f>ROUND(E162*U162,2)</f>
        <v>0</v>
      </c>
      <c r="W162" s="156"/>
      <c r="X162" s="156" t="s">
        <v>157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158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>
      <c r="A163" s="167">
        <v>45</v>
      </c>
      <c r="B163" s="168" t="s">
        <v>456</v>
      </c>
      <c r="C163" s="181" t="s">
        <v>457</v>
      </c>
      <c r="D163" s="169" t="s">
        <v>154</v>
      </c>
      <c r="E163" s="170">
        <v>7.3739999999999997</v>
      </c>
      <c r="F163" s="171"/>
      <c r="G163" s="172">
        <f>ROUND(E163*F163,2)</f>
        <v>0</v>
      </c>
      <c r="H163" s="157"/>
      <c r="I163" s="156">
        <f>ROUND(E163*H163,2)</f>
        <v>0</v>
      </c>
      <c r="J163" s="157"/>
      <c r="K163" s="156">
        <f>ROUND(E163*J163,2)</f>
        <v>0</v>
      </c>
      <c r="L163" s="156">
        <v>21</v>
      </c>
      <c r="M163" s="156">
        <f>G163*(1+L163/100)</f>
        <v>0</v>
      </c>
      <c r="N163" s="156">
        <v>2.7999999999999998E-4</v>
      </c>
      <c r="O163" s="156">
        <f>ROUND(E163*N163,2)</f>
        <v>0</v>
      </c>
      <c r="P163" s="156">
        <v>0</v>
      </c>
      <c r="Q163" s="156">
        <f>ROUND(E163*P163,2)</f>
        <v>0</v>
      </c>
      <c r="R163" s="156"/>
      <c r="S163" s="156" t="s">
        <v>164</v>
      </c>
      <c r="T163" s="156" t="s">
        <v>156</v>
      </c>
      <c r="U163" s="156">
        <v>0</v>
      </c>
      <c r="V163" s="156">
        <f>ROUND(E163*U163,2)</f>
        <v>0</v>
      </c>
      <c r="W163" s="156"/>
      <c r="X163" s="156" t="s">
        <v>157</v>
      </c>
      <c r="Y163" s="147"/>
      <c r="Z163" s="147"/>
      <c r="AA163" s="147"/>
      <c r="AB163" s="147"/>
      <c r="AC163" s="147"/>
      <c r="AD163" s="147"/>
      <c r="AE163" s="147"/>
      <c r="AF163" s="147"/>
      <c r="AG163" s="147" t="s">
        <v>158</v>
      </c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>
      <c r="A164" s="154"/>
      <c r="B164" s="155"/>
      <c r="C164" s="182" t="s">
        <v>458</v>
      </c>
      <c r="D164" s="158"/>
      <c r="E164" s="159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160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>
      <c r="A165" s="154"/>
      <c r="B165" s="155"/>
      <c r="C165" s="182" t="s">
        <v>459</v>
      </c>
      <c r="D165" s="158"/>
      <c r="E165" s="159">
        <v>7.37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160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t="20" outlineLevel="1">
      <c r="A166" s="167">
        <v>46</v>
      </c>
      <c r="B166" s="168" t="s">
        <v>460</v>
      </c>
      <c r="C166" s="181" t="s">
        <v>461</v>
      </c>
      <c r="D166" s="169" t="s">
        <v>154</v>
      </c>
      <c r="E166" s="170">
        <v>105.682</v>
      </c>
      <c r="F166" s="171"/>
      <c r="G166" s="172">
        <f>ROUND(E166*F166,2)</f>
        <v>0</v>
      </c>
      <c r="H166" s="157"/>
      <c r="I166" s="156">
        <f>ROUND(E166*H166,2)</f>
        <v>0</v>
      </c>
      <c r="J166" s="157"/>
      <c r="K166" s="156">
        <f>ROUND(E166*J166,2)</f>
        <v>0</v>
      </c>
      <c r="L166" s="156">
        <v>21</v>
      </c>
      <c r="M166" s="156">
        <f>G166*(1+L166/100)</f>
        <v>0</v>
      </c>
      <c r="N166" s="156">
        <v>2.3099999999999999E-2</v>
      </c>
      <c r="O166" s="156">
        <f>ROUND(E166*N166,2)</f>
        <v>2.44</v>
      </c>
      <c r="P166" s="156">
        <v>0</v>
      </c>
      <c r="Q166" s="156">
        <f>ROUND(E166*P166,2)</f>
        <v>0</v>
      </c>
      <c r="R166" s="156"/>
      <c r="S166" s="156" t="s">
        <v>155</v>
      </c>
      <c r="T166" s="156" t="s">
        <v>156</v>
      </c>
      <c r="U166" s="156">
        <v>1.2558</v>
      </c>
      <c r="V166" s="156">
        <f>ROUND(E166*U166,2)</f>
        <v>132.72</v>
      </c>
      <c r="W166" s="156"/>
      <c r="X166" s="156" t="s">
        <v>157</v>
      </c>
      <c r="Y166" s="147"/>
      <c r="Z166" s="147"/>
      <c r="AA166" s="147"/>
      <c r="AB166" s="147"/>
      <c r="AC166" s="147"/>
      <c r="AD166" s="147"/>
      <c r="AE166" s="147"/>
      <c r="AF166" s="147"/>
      <c r="AG166" s="147" t="s">
        <v>158</v>
      </c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>
      <c r="A167" s="154"/>
      <c r="B167" s="155"/>
      <c r="C167" s="182" t="s">
        <v>462</v>
      </c>
      <c r="D167" s="158"/>
      <c r="E167" s="159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47"/>
      <c r="Z167" s="147"/>
      <c r="AA167" s="147"/>
      <c r="AB167" s="147"/>
      <c r="AC167" s="147"/>
      <c r="AD167" s="147"/>
      <c r="AE167" s="147"/>
      <c r="AF167" s="147"/>
      <c r="AG167" s="147" t="s">
        <v>160</v>
      </c>
      <c r="AH167" s="147">
        <v>0</v>
      </c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>
      <c r="A168" s="154"/>
      <c r="B168" s="155"/>
      <c r="C168" s="182" t="s">
        <v>463</v>
      </c>
      <c r="D168" s="158"/>
      <c r="E168" s="159">
        <v>105.68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47"/>
      <c r="Z168" s="147"/>
      <c r="AA168" s="147"/>
      <c r="AB168" s="147"/>
      <c r="AC168" s="147"/>
      <c r="AD168" s="147"/>
      <c r="AE168" s="147"/>
      <c r="AF168" s="147"/>
      <c r="AG168" s="147" t="s">
        <v>160</v>
      </c>
      <c r="AH168" s="147">
        <v>0</v>
      </c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20" outlineLevel="1">
      <c r="A169" s="173">
        <v>47</v>
      </c>
      <c r="B169" s="174" t="s">
        <v>464</v>
      </c>
      <c r="C169" s="183" t="s">
        <v>465</v>
      </c>
      <c r="D169" s="175" t="s">
        <v>154</v>
      </c>
      <c r="E169" s="176">
        <v>105.682</v>
      </c>
      <c r="F169" s="177"/>
      <c r="G169" s="178">
        <f>ROUND(E169*F169,2)</f>
        <v>0</v>
      </c>
      <c r="H169" s="157"/>
      <c r="I169" s="156">
        <f>ROUND(E169*H169,2)</f>
        <v>0</v>
      </c>
      <c r="J169" s="157"/>
      <c r="K169" s="156">
        <f>ROUND(E169*J169,2)</f>
        <v>0</v>
      </c>
      <c r="L169" s="156">
        <v>21</v>
      </c>
      <c r="M169" s="156">
        <f>G169*(1+L169/100)</f>
        <v>0</v>
      </c>
      <c r="N169" s="156">
        <v>2.7299999999999998E-3</v>
      </c>
      <c r="O169" s="156">
        <f>ROUND(E169*N169,2)</f>
        <v>0.28999999999999998</v>
      </c>
      <c r="P169" s="156">
        <v>0</v>
      </c>
      <c r="Q169" s="156">
        <f>ROUND(E169*P169,2)</f>
        <v>0</v>
      </c>
      <c r="R169" s="156"/>
      <c r="S169" s="156" t="s">
        <v>155</v>
      </c>
      <c r="T169" s="156" t="s">
        <v>156</v>
      </c>
      <c r="U169" s="156">
        <v>1.2558</v>
      </c>
      <c r="V169" s="156">
        <f>ROUND(E169*U169,2)</f>
        <v>132.72</v>
      </c>
      <c r="W169" s="156"/>
      <c r="X169" s="156" t="s">
        <v>157</v>
      </c>
      <c r="Y169" s="147"/>
      <c r="Z169" s="147"/>
      <c r="AA169" s="147"/>
      <c r="AB169" s="147"/>
      <c r="AC169" s="147"/>
      <c r="AD169" s="147"/>
      <c r="AE169" s="147"/>
      <c r="AF169" s="147"/>
      <c r="AG169" s="147" t="s">
        <v>158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13">
      <c r="A170" s="161" t="s">
        <v>150</v>
      </c>
      <c r="B170" s="162" t="s">
        <v>86</v>
      </c>
      <c r="C170" s="180" t="s">
        <v>87</v>
      </c>
      <c r="D170" s="163"/>
      <c r="E170" s="164"/>
      <c r="F170" s="165"/>
      <c r="G170" s="166">
        <f>SUMIF(AG171:AG206,"&lt;&gt;NOR",G171:G206)</f>
        <v>0</v>
      </c>
      <c r="H170" s="160"/>
      <c r="I170" s="160">
        <f>SUM(I171:I206)</f>
        <v>0</v>
      </c>
      <c r="J170" s="160"/>
      <c r="K170" s="160">
        <f>SUM(K171:K206)</f>
        <v>0</v>
      </c>
      <c r="L170" s="160"/>
      <c r="M170" s="160">
        <f>SUM(M171:M206)</f>
        <v>0</v>
      </c>
      <c r="N170" s="160"/>
      <c r="O170" s="160">
        <f>SUM(O171:O206)</f>
        <v>72.539999999999992</v>
      </c>
      <c r="P170" s="160"/>
      <c r="Q170" s="160">
        <f>SUM(Q171:Q206)</f>
        <v>0.04</v>
      </c>
      <c r="R170" s="160"/>
      <c r="S170" s="160"/>
      <c r="T170" s="160"/>
      <c r="U170" s="160"/>
      <c r="V170" s="160">
        <f>SUM(V171:V206)</f>
        <v>8.77</v>
      </c>
      <c r="W170" s="160"/>
      <c r="X170" s="160"/>
      <c r="AG170" t="s">
        <v>151</v>
      </c>
    </row>
    <row r="171" spans="1:60" ht="20" outlineLevel="1">
      <c r="A171" s="167">
        <v>48</v>
      </c>
      <c r="B171" s="168" t="s">
        <v>466</v>
      </c>
      <c r="C171" s="181" t="s">
        <v>467</v>
      </c>
      <c r="D171" s="169" t="s">
        <v>199</v>
      </c>
      <c r="E171" s="170">
        <v>10.65</v>
      </c>
      <c r="F171" s="171"/>
      <c r="G171" s="172">
        <f>ROUND(E171*F171,2)</f>
        <v>0</v>
      </c>
      <c r="H171" s="157"/>
      <c r="I171" s="156">
        <f>ROUND(E171*H171,2)</f>
        <v>0</v>
      </c>
      <c r="J171" s="157"/>
      <c r="K171" s="156">
        <f>ROUND(E171*J171,2)</f>
        <v>0</v>
      </c>
      <c r="L171" s="156">
        <v>21</v>
      </c>
      <c r="M171" s="156">
        <f>G171*(1+L171/100)</f>
        <v>0</v>
      </c>
      <c r="N171" s="156">
        <v>0.1295</v>
      </c>
      <c r="O171" s="156">
        <f>ROUND(E171*N171,2)</f>
        <v>1.38</v>
      </c>
      <c r="P171" s="156">
        <v>0</v>
      </c>
      <c r="Q171" s="156">
        <f>ROUND(E171*P171,2)</f>
        <v>0</v>
      </c>
      <c r="R171" s="156"/>
      <c r="S171" s="156" t="s">
        <v>164</v>
      </c>
      <c r="T171" s="156" t="s">
        <v>156</v>
      </c>
      <c r="U171" s="156">
        <v>0</v>
      </c>
      <c r="V171" s="156">
        <f>ROUND(E171*U171,2)</f>
        <v>0</v>
      </c>
      <c r="W171" s="156"/>
      <c r="X171" s="156" t="s">
        <v>157</v>
      </c>
      <c r="Y171" s="147"/>
      <c r="Z171" s="147"/>
      <c r="AA171" s="147"/>
      <c r="AB171" s="147"/>
      <c r="AC171" s="147"/>
      <c r="AD171" s="147"/>
      <c r="AE171" s="147"/>
      <c r="AF171" s="147"/>
      <c r="AG171" s="147" t="s">
        <v>158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>
      <c r="A172" s="154"/>
      <c r="B172" s="155"/>
      <c r="C172" s="182" t="s">
        <v>468</v>
      </c>
      <c r="D172" s="158"/>
      <c r="E172" s="159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47"/>
      <c r="Z172" s="147"/>
      <c r="AA172" s="147"/>
      <c r="AB172" s="147"/>
      <c r="AC172" s="147"/>
      <c r="AD172" s="147"/>
      <c r="AE172" s="147"/>
      <c r="AF172" s="147"/>
      <c r="AG172" s="147" t="s">
        <v>160</v>
      </c>
      <c r="AH172" s="147">
        <v>0</v>
      </c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>
      <c r="A173" s="154"/>
      <c r="B173" s="155"/>
      <c r="C173" s="182" t="s">
        <v>469</v>
      </c>
      <c r="D173" s="158"/>
      <c r="E173" s="159">
        <v>10.65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160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>
      <c r="A174" s="173">
        <v>49</v>
      </c>
      <c r="B174" s="174" t="s">
        <v>470</v>
      </c>
      <c r="C174" s="183" t="s">
        <v>471</v>
      </c>
      <c r="D174" s="175" t="s">
        <v>199</v>
      </c>
      <c r="E174" s="176">
        <v>10.65</v>
      </c>
      <c r="F174" s="177"/>
      <c r="G174" s="178">
        <f>ROUND(E174*F174,2)</f>
        <v>0</v>
      </c>
      <c r="H174" s="157"/>
      <c r="I174" s="156">
        <f>ROUND(E174*H174,2)</f>
        <v>0</v>
      </c>
      <c r="J174" s="157"/>
      <c r="K174" s="156">
        <f>ROUND(E174*J174,2)</f>
        <v>0</v>
      </c>
      <c r="L174" s="156">
        <v>21</v>
      </c>
      <c r="M174" s="156">
        <f>G174*(1+L174/100)</f>
        <v>0</v>
      </c>
      <c r="N174" s="156">
        <v>5.6120000000000003E-2</v>
      </c>
      <c r="O174" s="156">
        <f>ROUND(E174*N174,2)</f>
        <v>0.6</v>
      </c>
      <c r="P174" s="156">
        <v>0</v>
      </c>
      <c r="Q174" s="156">
        <f>ROUND(E174*P174,2)</f>
        <v>0</v>
      </c>
      <c r="R174" s="156"/>
      <c r="S174" s="156" t="s">
        <v>164</v>
      </c>
      <c r="T174" s="156" t="s">
        <v>156</v>
      </c>
      <c r="U174" s="156">
        <v>0</v>
      </c>
      <c r="V174" s="156">
        <f>ROUND(E174*U174,2)</f>
        <v>0</v>
      </c>
      <c r="W174" s="156"/>
      <c r="X174" s="156" t="s">
        <v>368</v>
      </c>
      <c r="Y174" s="147"/>
      <c r="Z174" s="147"/>
      <c r="AA174" s="147"/>
      <c r="AB174" s="147"/>
      <c r="AC174" s="147"/>
      <c r="AD174" s="147"/>
      <c r="AE174" s="147"/>
      <c r="AF174" s="147"/>
      <c r="AG174" s="147" t="s">
        <v>369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ht="20" outlineLevel="1">
      <c r="A175" s="167">
        <v>50</v>
      </c>
      <c r="B175" s="168" t="s">
        <v>472</v>
      </c>
      <c r="C175" s="181" t="s">
        <v>473</v>
      </c>
      <c r="D175" s="169" t="s">
        <v>199</v>
      </c>
      <c r="E175" s="170">
        <v>117.41200000000001</v>
      </c>
      <c r="F175" s="171"/>
      <c r="G175" s="172">
        <f>ROUND(E175*F175,2)</f>
        <v>0</v>
      </c>
      <c r="H175" s="157"/>
      <c r="I175" s="156">
        <f>ROUND(E175*H175,2)</f>
        <v>0</v>
      </c>
      <c r="J175" s="157"/>
      <c r="K175" s="156">
        <f>ROUND(E175*J175,2)</f>
        <v>0</v>
      </c>
      <c r="L175" s="156">
        <v>21</v>
      </c>
      <c r="M175" s="156">
        <f>G175*(1+L175/100)</f>
        <v>0</v>
      </c>
      <c r="N175" s="156">
        <v>0.10095</v>
      </c>
      <c r="O175" s="156">
        <f>ROUND(E175*N175,2)</f>
        <v>11.85</v>
      </c>
      <c r="P175" s="156">
        <v>0</v>
      </c>
      <c r="Q175" s="156">
        <f>ROUND(E175*P175,2)</f>
        <v>0</v>
      </c>
      <c r="R175" s="156"/>
      <c r="S175" s="156" t="s">
        <v>164</v>
      </c>
      <c r="T175" s="156" t="s">
        <v>156</v>
      </c>
      <c r="U175" s="156">
        <v>0</v>
      </c>
      <c r="V175" s="156">
        <f>ROUND(E175*U175,2)</f>
        <v>0</v>
      </c>
      <c r="W175" s="156"/>
      <c r="X175" s="156" t="s">
        <v>157</v>
      </c>
      <c r="Y175" s="147"/>
      <c r="Z175" s="147"/>
      <c r="AA175" s="147"/>
      <c r="AB175" s="147"/>
      <c r="AC175" s="147"/>
      <c r="AD175" s="147"/>
      <c r="AE175" s="147"/>
      <c r="AF175" s="147"/>
      <c r="AG175" s="147" t="s">
        <v>158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outlineLevel="1">
      <c r="A176" s="154"/>
      <c r="B176" s="155"/>
      <c r="C176" s="182" t="s">
        <v>474</v>
      </c>
      <c r="D176" s="158"/>
      <c r="E176" s="159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47"/>
      <c r="Z176" s="147"/>
      <c r="AA176" s="147"/>
      <c r="AB176" s="147"/>
      <c r="AC176" s="147"/>
      <c r="AD176" s="147"/>
      <c r="AE176" s="147"/>
      <c r="AF176" s="147"/>
      <c r="AG176" s="147" t="s">
        <v>160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>
      <c r="A177" s="154"/>
      <c r="B177" s="155"/>
      <c r="C177" s="182" t="s">
        <v>475</v>
      </c>
      <c r="D177" s="158"/>
      <c r="E177" s="159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160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1">
      <c r="A178" s="154"/>
      <c r="B178" s="155"/>
      <c r="C178" s="182" t="s">
        <v>476</v>
      </c>
      <c r="D178" s="158"/>
      <c r="E178" s="159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47"/>
      <c r="Z178" s="147"/>
      <c r="AA178" s="147"/>
      <c r="AB178" s="147"/>
      <c r="AC178" s="147"/>
      <c r="AD178" s="147"/>
      <c r="AE178" s="147"/>
      <c r="AF178" s="147"/>
      <c r="AG178" s="147" t="s">
        <v>160</v>
      </c>
      <c r="AH178" s="147">
        <v>0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>
      <c r="A179" s="154"/>
      <c r="B179" s="155"/>
      <c r="C179" s="182" t="s">
        <v>477</v>
      </c>
      <c r="D179" s="158"/>
      <c r="E179" s="159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160</v>
      </c>
      <c r="AH179" s="147">
        <v>0</v>
      </c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>
      <c r="A180" s="154"/>
      <c r="B180" s="155"/>
      <c r="C180" s="182" t="s">
        <v>478</v>
      </c>
      <c r="D180" s="158"/>
      <c r="E180" s="159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160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>
      <c r="A181" s="154"/>
      <c r="B181" s="155"/>
      <c r="C181" s="182" t="s">
        <v>479</v>
      </c>
      <c r="D181" s="158"/>
      <c r="E181" s="159">
        <v>117.41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47"/>
      <c r="Z181" s="147"/>
      <c r="AA181" s="147"/>
      <c r="AB181" s="147"/>
      <c r="AC181" s="147"/>
      <c r="AD181" s="147"/>
      <c r="AE181" s="147"/>
      <c r="AF181" s="147"/>
      <c r="AG181" s="147" t="s">
        <v>160</v>
      </c>
      <c r="AH181" s="147">
        <v>0</v>
      </c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>
      <c r="A182" s="173">
        <v>51</v>
      </c>
      <c r="B182" s="174" t="s">
        <v>480</v>
      </c>
      <c r="C182" s="183" t="s">
        <v>481</v>
      </c>
      <c r="D182" s="175" t="s">
        <v>199</v>
      </c>
      <c r="E182" s="176">
        <v>117.41200000000001</v>
      </c>
      <c r="F182" s="177"/>
      <c r="G182" s="178">
        <f>ROUND(E182*F182,2)</f>
        <v>0</v>
      </c>
      <c r="H182" s="157"/>
      <c r="I182" s="156">
        <f>ROUND(E182*H182,2)</f>
        <v>0</v>
      </c>
      <c r="J182" s="157"/>
      <c r="K182" s="156">
        <f>ROUND(E182*J182,2)</f>
        <v>0</v>
      </c>
      <c r="L182" s="156">
        <v>21</v>
      </c>
      <c r="M182" s="156">
        <f>G182*(1+L182/100)</f>
        <v>0</v>
      </c>
      <c r="N182" s="156">
        <v>2.8000000000000001E-2</v>
      </c>
      <c r="O182" s="156">
        <f>ROUND(E182*N182,2)</f>
        <v>3.29</v>
      </c>
      <c r="P182" s="156">
        <v>0</v>
      </c>
      <c r="Q182" s="156">
        <f>ROUND(E182*P182,2)</f>
        <v>0</v>
      </c>
      <c r="R182" s="156" t="s">
        <v>482</v>
      </c>
      <c r="S182" s="156" t="s">
        <v>155</v>
      </c>
      <c r="T182" s="156" t="s">
        <v>156</v>
      </c>
      <c r="U182" s="156">
        <v>0</v>
      </c>
      <c r="V182" s="156">
        <f>ROUND(E182*U182,2)</f>
        <v>0</v>
      </c>
      <c r="W182" s="156"/>
      <c r="X182" s="156" t="s">
        <v>368</v>
      </c>
      <c r="Y182" s="147"/>
      <c r="Z182" s="147"/>
      <c r="AA182" s="147"/>
      <c r="AB182" s="147"/>
      <c r="AC182" s="147"/>
      <c r="AD182" s="147"/>
      <c r="AE182" s="147"/>
      <c r="AF182" s="147"/>
      <c r="AG182" s="147" t="s">
        <v>369</v>
      </c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ht="20" outlineLevel="1">
      <c r="A183" s="167">
        <v>52</v>
      </c>
      <c r="B183" s="168" t="s">
        <v>483</v>
      </c>
      <c r="C183" s="181" t="s">
        <v>484</v>
      </c>
      <c r="D183" s="169" t="s">
        <v>199</v>
      </c>
      <c r="E183" s="170">
        <v>5.6550000000000002</v>
      </c>
      <c r="F183" s="171"/>
      <c r="G183" s="172">
        <f>ROUND(E183*F183,2)</f>
        <v>0</v>
      </c>
      <c r="H183" s="157"/>
      <c r="I183" s="156">
        <f>ROUND(E183*H183,2)</f>
        <v>0</v>
      </c>
      <c r="J183" s="157"/>
      <c r="K183" s="156">
        <f>ROUND(E183*J183,2)</f>
        <v>0</v>
      </c>
      <c r="L183" s="156">
        <v>21</v>
      </c>
      <c r="M183" s="156">
        <f>G183*(1+L183/100)</f>
        <v>0</v>
      </c>
      <c r="N183" s="156">
        <v>0</v>
      </c>
      <c r="O183" s="156">
        <f>ROUND(E183*N183,2)</f>
        <v>0</v>
      </c>
      <c r="P183" s="156">
        <v>0</v>
      </c>
      <c r="Q183" s="156">
        <f>ROUND(E183*P183,2)</f>
        <v>0</v>
      </c>
      <c r="R183" s="156"/>
      <c r="S183" s="156" t="s">
        <v>164</v>
      </c>
      <c r="T183" s="156" t="s">
        <v>156</v>
      </c>
      <c r="U183" s="156">
        <v>0</v>
      </c>
      <c r="V183" s="156">
        <f>ROUND(E183*U183,2)</f>
        <v>0</v>
      </c>
      <c r="W183" s="156"/>
      <c r="X183" s="156" t="s">
        <v>157</v>
      </c>
      <c r="Y183" s="147"/>
      <c r="Z183" s="147"/>
      <c r="AA183" s="147"/>
      <c r="AB183" s="147"/>
      <c r="AC183" s="147"/>
      <c r="AD183" s="147"/>
      <c r="AE183" s="147"/>
      <c r="AF183" s="147"/>
      <c r="AG183" s="147" t="s">
        <v>158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>
      <c r="A184" s="154"/>
      <c r="B184" s="155"/>
      <c r="C184" s="182" t="s">
        <v>485</v>
      </c>
      <c r="D184" s="158"/>
      <c r="E184" s="159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47"/>
      <c r="Z184" s="147"/>
      <c r="AA184" s="147"/>
      <c r="AB184" s="147"/>
      <c r="AC184" s="147"/>
      <c r="AD184" s="147"/>
      <c r="AE184" s="147"/>
      <c r="AF184" s="147"/>
      <c r="AG184" s="147" t="s">
        <v>160</v>
      </c>
      <c r="AH184" s="147">
        <v>0</v>
      </c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>
      <c r="A185" s="154"/>
      <c r="B185" s="155"/>
      <c r="C185" s="182" t="s">
        <v>486</v>
      </c>
      <c r="D185" s="158"/>
      <c r="E185" s="159">
        <v>5.66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160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>
      <c r="A186" s="173">
        <v>53</v>
      </c>
      <c r="B186" s="174" t="s">
        <v>487</v>
      </c>
      <c r="C186" s="183" t="s">
        <v>488</v>
      </c>
      <c r="D186" s="175" t="s">
        <v>199</v>
      </c>
      <c r="E186" s="176">
        <v>5.6550000000000002</v>
      </c>
      <c r="F186" s="177"/>
      <c r="G186" s="178">
        <f>ROUND(E186*F186,2)</f>
        <v>0</v>
      </c>
      <c r="H186" s="157"/>
      <c r="I186" s="156">
        <f>ROUND(E186*H186,2)</f>
        <v>0</v>
      </c>
      <c r="J186" s="157"/>
      <c r="K186" s="156">
        <f>ROUND(E186*J186,2)</f>
        <v>0</v>
      </c>
      <c r="L186" s="156">
        <v>21</v>
      </c>
      <c r="M186" s="156">
        <f>G186*(1+L186/100)</f>
        <v>0</v>
      </c>
      <c r="N186" s="156">
        <v>1.9400000000000001E-2</v>
      </c>
      <c r="O186" s="156">
        <f>ROUND(E186*N186,2)</f>
        <v>0.11</v>
      </c>
      <c r="P186" s="156">
        <v>0</v>
      </c>
      <c r="Q186" s="156">
        <f>ROUND(E186*P186,2)</f>
        <v>0</v>
      </c>
      <c r="R186" s="156"/>
      <c r="S186" s="156" t="s">
        <v>164</v>
      </c>
      <c r="T186" s="156" t="s">
        <v>156</v>
      </c>
      <c r="U186" s="156">
        <v>0</v>
      </c>
      <c r="V186" s="156">
        <f>ROUND(E186*U186,2)</f>
        <v>0</v>
      </c>
      <c r="W186" s="156"/>
      <c r="X186" s="156" t="s">
        <v>368</v>
      </c>
      <c r="Y186" s="147"/>
      <c r="Z186" s="147"/>
      <c r="AA186" s="147"/>
      <c r="AB186" s="147"/>
      <c r="AC186" s="147"/>
      <c r="AD186" s="147"/>
      <c r="AE186" s="147"/>
      <c r="AF186" s="147"/>
      <c r="AG186" s="147" t="s">
        <v>369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ht="20" outlineLevel="1">
      <c r="A187" s="167">
        <v>54</v>
      </c>
      <c r="B187" s="168" t="s">
        <v>489</v>
      </c>
      <c r="C187" s="181" t="s">
        <v>490</v>
      </c>
      <c r="D187" s="169" t="s">
        <v>169</v>
      </c>
      <c r="E187" s="170">
        <v>4.1740000000000004</v>
      </c>
      <c r="F187" s="171"/>
      <c r="G187" s="172">
        <f>ROUND(E187*F187,2)</f>
        <v>0</v>
      </c>
      <c r="H187" s="157"/>
      <c r="I187" s="156">
        <f>ROUND(E187*H187,2)</f>
        <v>0</v>
      </c>
      <c r="J187" s="157"/>
      <c r="K187" s="156">
        <f>ROUND(E187*J187,2)</f>
        <v>0</v>
      </c>
      <c r="L187" s="156">
        <v>21</v>
      </c>
      <c r="M187" s="156">
        <f>G187*(1+L187/100)</f>
        <v>0</v>
      </c>
      <c r="N187" s="156">
        <v>2.2563399999999998</v>
      </c>
      <c r="O187" s="156">
        <f>ROUND(E187*N187,2)</f>
        <v>9.42</v>
      </c>
      <c r="P187" s="156">
        <v>0</v>
      </c>
      <c r="Q187" s="156">
        <f>ROUND(E187*P187,2)</f>
        <v>0</v>
      </c>
      <c r="R187" s="156"/>
      <c r="S187" s="156" t="s">
        <v>155</v>
      </c>
      <c r="T187" s="156" t="s">
        <v>156</v>
      </c>
      <c r="U187" s="156">
        <v>1.4419999999999999</v>
      </c>
      <c r="V187" s="156">
        <f>ROUND(E187*U187,2)</f>
        <v>6.02</v>
      </c>
      <c r="W187" s="156"/>
      <c r="X187" s="156" t="s">
        <v>157</v>
      </c>
      <c r="Y187" s="147"/>
      <c r="Z187" s="147"/>
      <c r="AA187" s="147"/>
      <c r="AB187" s="147"/>
      <c r="AC187" s="147"/>
      <c r="AD187" s="147"/>
      <c r="AE187" s="147"/>
      <c r="AF187" s="147"/>
      <c r="AG187" s="147" t="s">
        <v>158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>
      <c r="A188" s="154"/>
      <c r="B188" s="155"/>
      <c r="C188" s="182" t="s">
        <v>491</v>
      </c>
      <c r="D188" s="158"/>
      <c r="E188" s="159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47"/>
      <c r="Z188" s="147"/>
      <c r="AA188" s="147"/>
      <c r="AB188" s="147"/>
      <c r="AC188" s="147"/>
      <c r="AD188" s="147"/>
      <c r="AE188" s="147"/>
      <c r="AF188" s="147"/>
      <c r="AG188" s="147" t="s">
        <v>160</v>
      </c>
      <c r="AH188" s="147">
        <v>0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>
      <c r="A189" s="154"/>
      <c r="B189" s="155"/>
      <c r="C189" s="182" t="s">
        <v>492</v>
      </c>
      <c r="D189" s="158"/>
      <c r="E189" s="159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160</v>
      </c>
      <c r="AH189" s="147">
        <v>0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>
      <c r="A190" s="154"/>
      <c r="B190" s="155"/>
      <c r="C190" s="182" t="s">
        <v>493</v>
      </c>
      <c r="D190" s="158"/>
      <c r="E190" s="159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160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>
      <c r="A191" s="154"/>
      <c r="B191" s="155"/>
      <c r="C191" s="182" t="s">
        <v>494</v>
      </c>
      <c r="D191" s="158"/>
      <c r="E191" s="159">
        <v>4.17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160</v>
      </c>
      <c r="AH191" s="147">
        <v>0</v>
      </c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ht="20" outlineLevel="1">
      <c r="A192" s="167">
        <v>55</v>
      </c>
      <c r="B192" s="168" t="s">
        <v>495</v>
      </c>
      <c r="C192" s="181" t="s">
        <v>496</v>
      </c>
      <c r="D192" s="169" t="s">
        <v>154</v>
      </c>
      <c r="E192" s="170">
        <v>57.225999999999999</v>
      </c>
      <c r="F192" s="171"/>
      <c r="G192" s="172">
        <f>ROUND(E192*F192,2)</f>
        <v>0</v>
      </c>
      <c r="H192" s="157"/>
      <c r="I192" s="156">
        <f>ROUND(E192*H192,2)</f>
        <v>0</v>
      </c>
      <c r="J192" s="157"/>
      <c r="K192" s="156">
        <f>ROUND(E192*J192,2)</f>
        <v>0</v>
      </c>
      <c r="L192" s="156">
        <v>21</v>
      </c>
      <c r="M192" s="156">
        <f>G192*(1+L192/100)</f>
        <v>0</v>
      </c>
      <c r="N192" s="156">
        <v>0.80027999999999999</v>
      </c>
      <c r="O192" s="156">
        <f>ROUND(E192*N192,2)</f>
        <v>45.8</v>
      </c>
      <c r="P192" s="156">
        <v>0</v>
      </c>
      <c r="Q192" s="156">
        <f>ROUND(E192*P192,2)</f>
        <v>0</v>
      </c>
      <c r="R192" s="156"/>
      <c r="S192" s="156" t="s">
        <v>164</v>
      </c>
      <c r="T192" s="156" t="s">
        <v>156</v>
      </c>
      <c r="U192" s="156">
        <v>0</v>
      </c>
      <c r="V192" s="156">
        <f>ROUND(E192*U192,2)</f>
        <v>0</v>
      </c>
      <c r="W192" s="156"/>
      <c r="X192" s="156" t="s">
        <v>157</v>
      </c>
      <c r="Y192" s="147"/>
      <c r="Z192" s="147"/>
      <c r="AA192" s="147"/>
      <c r="AB192" s="147"/>
      <c r="AC192" s="147"/>
      <c r="AD192" s="147"/>
      <c r="AE192" s="147"/>
      <c r="AF192" s="147"/>
      <c r="AG192" s="147" t="s">
        <v>158</v>
      </c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outlineLevel="1">
      <c r="A193" s="154"/>
      <c r="B193" s="155"/>
      <c r="C193" s="182" t="s">
        <v>276</v>
      </c>
      <c r="D193" s="158"/>
      <c r="E193" s="159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47"/>
      <c r="Z193" s="147"/>
      <c r="AA193" s="147"/>
      <c r="AB193" s="147"/>
      <c r="AC193" s="147"/>
      <c r="AD193" s="147"/>
      <c r="AE193" s="147"/>
      <c r="AF193" s="147"/>
      <c r="AG193" s="147" t="s">
        <v>160</v>
      </c>
      <c r="AH193" s="147">
        <v>0</v>
      </c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>
      <c r="A194" s="154"/>
      <c r="B194" s="155"/>
      <c r="C194" s="182" t="s">
        <v>497</v>
      </c>
      <c r="D194" s="158"/>
      <c r="E194" s="159">
        <v>57.23</v>
      </c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47"/>
      <c r="Z194" s="147"/>
      <c r="AA194" s="147"/>
      <c r="AB194" s="147"/>
      <c r="AC194" s="147"/>
      <c r="AD194" s="147"/>
      <c r="AE194" s="147"/>
      <c r="AF194" s="147"/>
      <c r="AG194" s="147" t="s">
        <v>160</v>
      </c>
      <c r="AH194" s="147">
        <v>0</v>
      </c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ht="20" outlineLevel="1">
      <c r="A195" s="173">
        <v>56</v>
      </c>
      <c r="B195" s="174" t="s">
        <v>498</v>
      </c>
      <c r="C195" s="183" t="s">
        <v>499</v>
      </c>
      <c r="D195" s="175" t="s">
        <v>238</v>
      </c>
      <c r="E195" s="176">
        <v>3</v>
      </c>
      <c r="F195" s="177"/>
      <c r="G195" s="178">
        <f t="shared" ref="G195:G201" si="0">ROUND(E195*F195,2)</f>
        <v>0</v>
      </c>
      <c r="H195" s="157"/>
      <c r="I195" s="156">
        <f t="shared" ref="I195:I201" si="1">ROUND(E195*H195,2)</f>
        <v>0</v>
      </c>
      <c r="J195" s="157"/>
      <c r="K195" s="156">
        <f t="shared" ref="K195:K201" si="2">ROUND(E195*J195,2)</f>
        <v>0</v>
      </c>
      <c r="L195" s="156">
        <v>21</v>
      </c>
      <c r="M195" s="156">
        <f t="shared" ref="M195:M201" si="3">G195*(1+L195/100)</f>
        <v>0</v>
      </c>
      <c r="N195" s="156">
        <v>8.0000000000000004E-4</v>
      </c>
      <c r="O195" s="156">
        <f t="shared" ref="O195:O201" si="4">ROUND(E195*N195,2)</f>
        <v>0</v>
      </c>
      <c r="P195" s="156">
        <v>0</v>
      </c>
      <c r="Q195" s="156">
        <f t="shared" ref="Q195:Q201" si="5">ROUND(E195*P195,2)</f>
        <v>0</v>
      </c>
      <c r="R195" s="156"/>
      <c r="S195" s="156" t="s">
        <v>164</v>
      </c>
      <c r="T195" s="156" t="s">
        <v>156</v>
      </c>
      <c r="U195" s="156">
        <v>0</v>
      </c>
      <c r="V195" s="156">
        <f t="shared" ref="V195:V201" si="6">ROUND(E195*U195,2)</f>
        <v>0</v>
      </c>
      <c r="W195" s="156"/>
      <c r="X195" s="156" t="s">
        <v>157</v>
      </c>
      <c r="Y195" s="147"/>
      <c r="Z195" s="147"/>
      <c r="AA195" s="147"/>
      <c r="AB195" s="147"/>
      <c r="AC195" s="147"/>
      <c r="AD195" s="147"/>
      <c r="AE195" s="147"/>
      <c r="AF195" s="147"/>
      <c r="AG195" s="147" t="s">
        <v>158</v>
      </c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>
      <c r="A196" s="173">
        <v>57</v>
      </c>
      <c r="B196" s="174" t="s">
        <v>500</v>
      </c>
      <c r="C196" s="183" t="s">
        <v>501</v>
      </c>
      <c r="D196" s="175" t="s">
        <v>238</v>
      </c>
      <c r="E196" s="176">
        <v>3</v>
      </c>
      <c r="F196" s="177"/>
      <c r="G196" s="178">
        <f t="shared" si="0"/>
        <v>0</v>
      </c>
      <c r="H196" s="157"/>
      <c r="I196" s="156">
        <f t="shared" si="1"/>
        <v>0</v>
      </c>
      <c r="J196" s="157"/>
      <c r="K196" s="156">
        <f t="shared" si="2"/>
        <v>0</v>
      </c>
      <c r="L196" s="156">
        <v>21</v>
      </c>
      <c r="M196" s="156">
        <f t="shared" si="3"/>
        <v>0</v>
      </c>
      <c r="N196" s="156">
        <v>1.4500000000000001E-2</v>
      </c>
      <c r="O196" s="156">
        <f t="shared" si="4"/>
        <v>0.04</v>
      </c>
      <c r="P196" s="156">
        <v>0</v>
      </c>
      <c r="Q196" s="156">
        <f t="shared" si="5"/>
        <v>0</v>
      </c>
      <c r="R196" s="156"/>
      <c r="S196" s="156" t="s">
        <v>164</v>
      </c>
      <c r="T196" s="156" t="s">
        <v>156</v>
      </c>
      <c r="U196" s="156">
        <v>0</v>
      </c>
      <c r="V196" s="156">
        <f t="shared" si="6"/>
        <v>0</v>
      </c>
      <c r="W196" s="156"/>
      <c r="X196" s="156" t="s">
        <v>368</v>
      </c>
      <c r="Y196" s="147"/>
      <c r="Z196" s="147"/>
      <c r="AA196" s="147"/>
      <c r="AB196" s="147"/>
      <c r="AC196" s="147"/>
      <c r="AD196" s="147"/>
      <c r="AE196" s="147"/>
      <c r="AF196" s="147"/>
      <c r="AG196" s="147" t="s">
        <v>369</v>
      </c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outlineLevel="1">
      <c r="A197" s="173">
        <v>58</v>
      </c>
      <c r="B197" s="174" t="s">
        <v>502</v>
      </c>
      <c r="C197" s="183" t="s">
        <v>503</v>
      </c>
      <c r="D197" s="175" t="s">
        <v>238</v>
      </c>
      <c r="E197" s="176">
        <v>5</v>
      </c>
      <c r="F197" s="177"/>
      <c r="G197" s="178">
        <f t="shared" si="0"/>
        <v>0</v>
      </c>
      <c r="H197" s="157"/>
      <c r="I197" s="156">
        <f t="shared" si="1"/>
        <v>0</v>
      </c>
      <c r="J197" s="157"/>
      <c r="K197" s="156">
        <f t="shared" si="2"/>
        <v>0</v>
      </c>
      <c r="L197" s="156">
        <v>21</v>
      </c>
      <c r="M197" s="156">
        <f t="shared" si="3"/>
        <v>0</v>
      </c>
      <c r="N197" s="156">
        <v>1E-3</v>
      </c>
      <c r="O197" s="156">
        <f t="shared" si="4"/>
        <v>0.01</v>
      </c>
      <c r="P197" s="156">
        <v>0</v>
      </c>
      <c r="Q197" s="156">
        <f t="shared" si="5"/>
        <v>0</v>
      </c>
      <c r="R197" s="156"/>
      <c r="S197" s="156" t="s">
        <v>164</v>
      </c>
      <c r="T197" s="156" t="s">
        <v>156</v>
      </c>
      <c r="U197" s="156">
        <v>0</v>
      </c>
      <c r="V197" s="156">
        <f t="shared" si="6"/>
        <v>0</v>
      </c>
      <c r="W197" s="156"/>
      <c r="X197" s="156" t="s">
        <v>157</v>
      </c>
      <c r="Y197" s="147"/>
      <c r="Z197" s="147"/>
      <c r="AA197" s="147"/>
      <c r="AB197" s="147"/>
      <c r="AC197" s="147"/>
      <c r="AD197" s="147"/>
      <c r="AE197" s="147"/>
      <c r="AF197" s="147"/>
      <c r="AG197" s="147" t="s">
        <v>158</v>
      </c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outlineLevel="1">
      <c r="A198" s="173">
        <v>59</v>
      </c>
      <c r="B198" s="174" t="s">
        <v>504</v>
      </c>
      <c r="C198" s="183" t="s">
        <v>505</v>
      </c>
      <c r="D198" s="175" t="s">
        <v>238</v>
      </c>
      <c r="E198" s="176">
        <v>5</v>
      </c>
      <c r="F198" s="177"/>
      <c r="G198" s="178">
        <f t="shared" si="0"/>
        <v>0</v>
      </c>
      <c r="H198" s="157"/>
      <c r="I198" s="156">
        <f t="shared" si="1"/>
        <v>0</v>
      </c>
      <c r="J198" s="157"/>
      <c r="K198" s="156">
        <f t="shared" si="2"/>
        <v>0</v>
      </c>
      <c r="L198" s="156">
        <v>21</v>
      </c>
      <c r="M198" s="156">
        <f t="shared" si="3"/>
        <v>0</v>
      </c>
      <c r="N198" s="156">
        <v>0</v>
      </c>
      <c r="O198" s="156">
        <f t="shared" si="4"/>
        <v>0</v>
      </c>
      <c r="P198" s="156">
        <v>0</v>
      </c>
      <c r="Q198" s="156">
        <f t="shared" si="5"/>
        <v>0</v>
      </c>
      <c r="R198" s="156"/>
      <c r="S198" s="156" t="s">
        <v>164</v>
      </c>
      <c r="T198" s="156" t="s">
        <v>156</v>
      </c>
      <c r="U198" s="156">
        <v>0</v>
      </c>
      <c r="V198" s="156">
        <f t="shared" si="6"/>
        <v>0</v>
      </c>
      <c r="W198" s="156"/>
      <c r="X198" s="156" t="s">
        <v>368</v>
      </c>
      <c r="Y198" s="147"/>
      <c r="Z198" s="147"/>
      <c r="AA198" s="147"/>
      <c r="AB198" s="147"/>
      <c r="AC198" s="147"/>
      <c r="AD198" s="147"/>
      <c r="AE198" s="147"/>
      <c r="AF198" s="147"/>
      <c r="AG198" s="147" t="s">
        <v>369</v>
      </c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>
      <c r="A199" s="173">
        <v>60</v>
      </c>
      <c r="B199" s="174" t="s">
        <v>506</v>
      </c>
      <c r="C199" s="183" t="s">
        <v>507</v>
      </c>
      <c r="D199" s="175" t="s">
        <v>238</v>
      </c>
      <c r="E199" s="176">
        <v>1</v>
      </c>
      <c r="F199" s="177"/>
      <c r="G199" s="178">
        <f t="shared" si="0"/>
        <v>0</v>
      </c>
      <c r="H199" s="157"/>
      <c r="I199" s="156">
        <f t="shared" si="1"/>
        <v>0</v>
      </c>
      <c r="J199" s="157"/>
      <c r="K199" s="156">
        <f t="shared" si="2"/>
        <v>0</v>
      </c>
      <c r="L199" s="156">
        <v>21</v>
      </c>
      <c r="M199" s="156">
        <f t="shared" si="3"/>
        <v>0</v>
      </c>
      <c r="N199" s="156">
        <v>8.0000000000000004E-4</v>
      </c>
      <c r="O199" s="156">
        <f t="shared" si="4"/>
        <v>0</v>
      </c>
      <c r="P199" s="156">
        <v>0</v>
      </c>
      <c r="Q199" s="156">
        <f t="shared" si="5"/>
        <v>0</v>
      </c>
      <c r="R199" s="156"/>
      <c r="S199" s="156" t="s">
        <v>164</v>
      </c>
      <c r="T199" s="156" t="s">
        <v>156</v>
      </c>
      <c r="U199" s="156">
        <v>0</v>
      </c>
      <c r="V199" s="156">
        <f t="shared" si="6"/>
        <v>0</v>
      </c>
      <c r="W199" s="156"/>
      <c r="X199" s="156" t="s">
        <v>157</v>
      </c>
      <c r="Y199" s="147"/>
      <c r="Z199" s="147"/>
      <c r="AA199" s="147"/>
      <c r="AB199" s="147"/>
      <c r="AC199" s="147"/>
      <c r="AD199" s="147"/>
      <c r="AE199" s="147"/>
      <c r="AF199" s="147"/>
      <c r="AG199" s="147" t="s">
        <v>158</v>
      </c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>
      <c r="A200" s="173">
        <v>61</v>
      </c>
      <c r="B200" s="174" t="s">
        <v>508</v>
      </c>
      <c r="C200" s="183" t="s">
        <v>509</v>
      </c>
      <c r="D200" s="175" t="s">
        <v>238</v>
      </c>
      <c r="E200" s="176">
        <v>1</v>
      </c>
      <c r="F200" s="177"/>
      <c r="G200" s="178">
        <f t="shared" si="0"/>
        <v>0</v>
      </c>
      <c r="H200" s="157"/>
      <c r="I200" s="156">
        <f t="shared" si="1"/>
        <v>0</v>
      </c>
      <c r="J200" s="157"/>
      <c r="K200" s="156">
        <f t="shared" si="2"/>
        <v>0</v>
      </c>
      <c r="L200" s="156">
        <v>21</v>
      </c>
      <c r="M200" s="156">
        <f t="shared" si="3"/>
        <v>0</v>
      </c>
      <c r="N200" s="156">
        <v>0.02</v>
      </c>
      <c r="O200" s="156">
        <f t="shared" si="4"/>
        <v>0.02</v>
      </c>
      <c r="P200" s="156">
        <v>0</v>
      </c>
      <c r="Q200" s="156">
        <f t="shared" si="5"/>
        <v>0</v>
      </c>
      <c r="R200" s="156"/>
      <c r="S200" s="156" t="s">
        <v>164</v>
      </c>
      <c r="T200" s="156" t="s">
        <v>156</v>
      </c>
      <c r="U200" s="156">
        <v>0</v>
      </c>
      <c r="V200" s="156">
        <f t="shared" si="6"/>
        <v>0</v>
      </c>
      <c r="W200" s="156"/>
      <c r="X200" s="156" t="s">
        <v>368</v>
      </c>
      <c r="Y200" s="147"/>
      <c r="Z200" s="147"/>
      <c r="AA200" s="147"/>
      <c r="AB200" s="147"/>
      <c r="AC200" s="147"/>
      <c r="AD200" s="147"/>
      <c r="AE200" s="147"/>
      <c r="AF200" s="147"/>
      <c r="AG200" s="147" t="s">
        <v>369</v>
      </c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ht="20" outlineLevel="1">
      <c r="A201" s="167">
        <v>62</v>
      </c>
      <c r="B201" s="168" t="s">
        <v>162</v>
      </c>
      <c r="C201" s="181" t="s">
        <v>163</v>
      </c>
      <c r="D201" s="169" t="s">
        <v>154</v>
      </c>
      <c r="E201" s="170">
        <v>134.28100000000001</v>
      </c>
      <c r="F201" s="171"/>
      <c r="G201" s="172">
        <f t="shared" si="0"/>
        <v>0</v>
      </c>
      <c r="H201" s="157"/>
      <c r="I201" s="156">
        <f t="shared" si="1"/>
        <v>0</v>
      </c>
      <c r="J201" s="157"/>
      <c r="K201" s="156">
        <f t="shared" si="2"/>
        <v>0</v>
      </c>
      <c r="L201" s="156">
        <v>21</v>
      </c>
      <c r="M201" s="156">
        <f t="shared" si="3"/>
        <v>0</v>
      </c>
      <c r="N201" s="156">
        <v>1.2999999999999999E-4</v>
      </c>
      <c r="O201" s="156">
        <f t="shared" si="4"/>
        <v>0.02</v>
      </c>
      <c r="P201" s="156">
        <v>0</v>
      </c>
      <c r="Q201" s="156">
        <f t="shared" si="5"/>
        <v>0</v>
      </c>
      <c r="R201" s="156"/>
      <c r="S201" s="156" t="s">
        <v>164</v>
      </c>
      <c r="T201" s="156" t="s">
        <v>156</v>
      </c>
      <c r="U201" s="156">
        <v>0</v>
      </c>
      <c r="V201" s="156">
        <f t="shared" si="6"/>
        <v>0</v>
      </c>
      <c r="W201" s="156"/>
      <c r="X201" s="156" t="s">
        <v>157</v>
      </c>
      <c r="Y201" s="147"/>
      <c r="Z201" s="147"/>
      <c r="AA201" s="147"/>
      <c r="AB201" s="147"/>
      <c r="AC201" s="147"/>
      <c r="AD201" s="147"/>
      <c r="AE201" s="147"/>
      <c r="AF201" s="147"/>
      <c r="AG201" s="147" t="s">
        <v>158</v>
      </c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1">
      <c r="A202" s="154"/>
      <c r="B202" s="155"/>
      <c r="C202" s="182" t="s">
        <v>510</v>
      </c>
      <c r="D202" s="158"/>
      <c r="E202" s="159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47"/>
      <c r="Z202" s="147"/>
      <c r="AA202" s="147"/>
      <c r="AB202" s="147"/>
      <c r="AC202" s="147"/>
      <c r="AD202" s="147"/>
      <c r="AE202" s="147"/>
      <c r="AF202" s="147"/>
      <c r="AG202" s="147" t="s">
        <v>160</v>
      </c>
      <c r="AH202" s="147">
        <v>0</v>
      </c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>
      <c r="A203" s="154"/>
      <c r="B203" s="155"/>
      <c r="C203" s="182" t="s">
        <v>511</v>
      </c>
      <c r="D203" s="158"/>
      <c r="E203" s="159">
        <v>134.28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47"/>
      <c r="Z203" s="147"/>
      <c r="AA203" s="147"/>
      <c r="AB203" s="147"/>
      <c r="AC203" s="147"/>
      <c r="AD203" s="147"/>
      <c r="AE203" s="147"/>
      <c r="AF203" s="147"/>
      <c r="AG203" s="147" t="s">
        <v>160</v>
      </c>
      <c r="AH203" s="147">
        <v>0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ht="20" outlineLevel="1">
      <c r="A204" s="167">
        <v>63</v>
      </c>
      <c r="B204" s="168" t="s">
        <v>512</v>
      </c>
      <c r="C204" s="181" t="s">
        <v>513</v>
      </c>
      <c r="D204" s="169" t="s">
        <v>199</v>
      </c>
      <c r="E204" s="170">
        <v>4.5</v>
      </c>
      <c r="F204" s="171"/>
      <c r="G204" s="172">
        <f>ROUND(E204*F204,2)</f>
        <v>0</v>
      </c>
      <c r="H204" s="157"/>
      <c r="I204" s="156">
        <f>ROUND(E204*H204,2)</f>
        <v>0</v>
      </c>
      <c r="J204" s="157"/>
      <c r="K204" s="156">
        <f>ROUND(E204*J204,2)</f>
        <v>0</v>
      </c>
      <c r="L204" s="156">
        <v>21</v>
      </c>
      <c r="M204" s="156">
        <f>G204*(1+L204/100)</f>
        <v>0</v>
      </c>
      <c r="N204" s="156">
        <v>0</v>
      </c>
      <c r="O204" s="156">
        <f>ROUND(E204*N204,2)</f>
        <v>0</v>
      </c>
      <c r="P204" s="156">
        <v>8.9999999999999993E-3</v>
      </c>
      <c r="Q204" s="156">
        <f>ROUND(E204*P204,2)</f>
        <v>0.04</v>
      </c>
      <c r="R204" s="156"/>
      <c r="S204" s="156" t="s">
        <v>155</v>
      </c>
      <c r="T204" s="156" t="s">
        <v>156</v>
      </c>
      <c r="U204" s="156">
        <v>0.61</v>
      </c>
      <c r="V204" s="156">
        <f>ROUND(E204*U204,2)</f>
        <v>2.75</v>
      </c>
      <c r="W204" s="156"/>
      <c r="X204" s="156" t="s">
        <v>157</v>
      </c>
      <c r="Y204" s="147"/>
      <c r="Z204" s="147"/>
      <c r="AA204" s="147"/>
      <c r="AB204" s="147"/>
      <c r="AC204" s="147"/>
      <c r="AD204" s="147"/>
      <c r="AE204" s="147"/>
      <c r="AF204" s="147"/>
      <c r="AG204" s="147" t="s">
        <v>158</v>
      </c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>
      <c r="A205" s="154"/>
      <c r="B205" s="155"/>
      <c r="C205" s="182" t="s">
        <v>514</v>
      </c>
      <c r="D205" s="158"/>
      <c r="E205" s="159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47"/>
      <c r="Z205" s="147"/>
      <c r="AA205" s="147"/>
      <c r="AB205" s="147"/>
      <c r="AC205" s="147"/>
      <c r="AD205" s="147"/>
      <c r="AE205" s="147"/>
      <c r="AF205" s="147"/>
      <c r="AG205" s="147" t="s">
        <v>160</v>
      </c>
      <c r="AH205" s="147">
        <v>0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>
      <c r="A206" s="154"/>
      <c r="B206" s="155"/>
      <c r="C206" s="182" t="s">
        <v>515</v>
      </c>
      <c r="D206" s="158"/>
      <c r="E206" s="159">
        <v>4.5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47"/>
      <c r="Z206" s="147"/>
      <c r="AA206" s="147"/>
      <c r="AB206" s="147"/>
      <c r="AC206" s="147"/>
      <c r="AD206" s="147"/>
      <c r="AE206" s="147"/>
      <c r="AF206" s="147"/>
      <c r="AG206" s="147" t="s">
        <v>160</v>
      </c>
      <c r="AH206" s="147">
        <v>0</v>
      </c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ht="13">
      <c r="A207" s="161" t="s">
        <v>150</v>
      </c>
      <c r="B207" s="162" t="s">
        <v>90</v>
      </c>
      <c r="C207" s="180" t="s">
        <v>91</v>
      </c>
      <c r="D207" s="163"/>
      <c r="E207" s="164"/>
      <c r="F207" s="165"/>
      <c r="G207" s="166">
        <f>SUMIF(AG208:AG209,"&lt;&gt;NOR",G208:G209)</f>
        <v>0</v>
      </c>
      <c r="H207" s="160"/>
      <c r="I207" s="160">
        <f>SUM(I208:I209)</f>
        <v>0</v>
      </c>
      <c r="J207" s="160"/>
      <c r="K207" s="160">
        <f>SUM(K208:K209)</f>
        <v>0</v>
      </c>
      <c r="L207" s="160"/>
      <c r="M207" s="160">
        <f>SUM(M208:M209)</f>
        <v>0</v>
      </c>
      <c r="N207" s="160"/>
      <c r="O207" s="160">
        <f>SUM(O208:O209)</f>
        <v>0</v>
      </c>
      <c r="P207" s="160"/>
      <c r="Q207" s="160">
        <f>SUM(Q208:Q209)</f>
        <v>0</v>
      </c>
      <c r="R207" s="160"/>
      <c r="S207" s="160"/>
      <c r="T207" s="160"/>
      <c r="U207" s="160"/>
      <c r="V207" s="160">
        <f>SUM(V208:V209)</f>
        <v>117.67999999999999</v>
      </c>
      <c r="W207" s="160"/>
      <c r="X207" s="160"/>
      <c r="AG207" t="s">
        <v>151</v>
      </c>
    </row>
    <row r="208" spans="1:60" outlineLevel="1">
      <c r="A208" s="173">
        <v>64</v>
      </c>
      <c r="B208" s="174" t="s">
        <v>516</v>
      </c>
      <c r="C208" s="183" t="s">
        <v>517</v>
      </c>
      <c r="D208" s="175" t="s">
        <v>190</v>
      </c>
      <c r="E208" s="176">
        <v>29.437999999999999</v>
      </c>
      <c r="F208" s="177"/>
      <c r="G208" s="178">
        <f>ROUND(E208*F208,2)</f>
        <v>0</v>
      </c>
      <c r="H208" s="157"/>
      <c r="I208" s="156">
        <f>ROUND(E208*H208,2)</f>
        <v>0</v>
      </c>
      <c r="J208" s="157"/>
      <c r="K208" s="156">
        <f>ROUND(E208*J208,2)</f>
        <v>0</v>
      </c>
      <c r="L208" s="156">
        <v>21</v>
      </c>
      <c r="M208" s="156">
        <f>G208*(1+L208/100)</f>
        <v>0</v>
      </c>
      <c r="N208" s="156">
        <v>0</v>
      </c>
      <c r="O208" s="156">
        <f>ROUND(E208*N208,2)</f>
        <v>0</v>
      </c>
      <c r="P208" s="156">
        <v>0</v>
      </c>
      <c r="Q208" s="156">
        <f>ROUND(E208*P208,2)</f>
        <v>0</v>
      </c>
      <c r="R208" s="156"/>
      <c r="S208" s="156" t="s">
        <v>155</v>
      </c>
      <c r="T208" s="156" t="s">
        <v>156</v>
      </c>
      <c r="U208" s="156">
        <v>0.85199999999999998</v>
      </c>
      <c r="V208" s="156">
        <f>ROUND(E208*U208,2)</f>
        <v>25.08</v>
      </c>
      <c r="W208" s="156"/>
      <c r="X208" s="156" t="s">
        <v>157</v>
      </c>
      <c r="Y208" s="147"/>
      <c r="Z208" s="147"/>
      <c r="AA208" s="147"/>
      <c r="AB208" s="147"/>
      <c r="AC208" s="147"/>
      <c r="AD208" s="147"/>
      <c r="AE208" s="147"/>
      <c r="AF208" s="147"/>
      <c r="AG208" s="147" t="s">
        <v>158</v>
      </c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1">
      <c r="A209" s="173">
        <v>65</v>
      </c>
      <c r="B209" s="174" t="s">
        <v>518</v>
      </c>
      <c r="C209" s="183" t="s">
        <v>519</v>
      </c>
      <c r="D209" s="175" t="s">
        <v>190</v>
      </c>
      <c r="E209" s="176">
        <v>237.43</v>
      </c>
      <c r="F209" s="177"/>
      <c r="G209" s="178">
        <f>ROUND(E209*F209,2)</f>
        <v>0</v>
      </c>
      <c r="H209" s="157"/>
      <c r="I209" s="156">
        <f>ROUND(E209*H209,2)</f>
        <v>0</v>
      </c>
      <c r="J209" s="157"/>
      <c r="K209" s="156">
        <f>ROUND(E209*J209,2)</f>
        <v>0</v>
      </c>
      <c r="L209" s="156">
        <v>21</v>
      </c>
      <c r="M209" s="156">
        <f>G209*(1+L209/100)</f>
        <v>0</v>
      </c>
      <c r="N209" s="156">
        <v>0</v>
      </c>
      <c r="O209" s="156">
        <f>ROUND(E209*N209,2)</f>
        <v>0</v>
      </c>
      <c r="P209" s="156">
        <v>0</v>
      </c>
      <c r="Q209" s="156">
        <f>ROUND(E209*P209,2)</f>
        <v>0</v>
      </c>
      <c r="R209" s="156"/>
      <c r="S209" s="156" t="s">
        <v>155</v>
      </c>
      <c r="T209" s="156" t="s">
        <v>156</v>
      </c>
      <c r="U209" s="156">
        <v>0.39</v>
      </c>
      <c r="V209" s="156">
        <f>ROUND(E209*U209,2)</f>
        <v>92.6</v>
      </c>
      <c r="W209" s="156"/>
      <c r="X209" s="156" t="s">
        <v>157</v>
      </c>
      <c r="Y209" s="147"/>
      <c r="Z209" s="147"/>
      <c r="AA209" s="147"/>
      <c r="AB209" s="147"/>
      <c r="AC209" s="147"/>
      <c r="AD209" s="147"/>
      <c r="AE209" s="147"/>
      <c r="AF209" s="147"/>
      <c r="AG209" s="147" t="s">
        <v>158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ht="13">
      <c r="A210" s="161" t="s">
        <v>150</v>
      </c>
      <c r="B210" s="162" t="s">
        <v>110</v>
      </c>
      <c r="C210" s="180" t="s">
        <v>111</v>
      </c>
      <c r="D210" s="163"/>
      <c r="E210" s="164"/>
      <c r="F210" s="165"/>
      <c r="G210" s="166">
        <f>SUMIF(AG211:AG217,"&lt;&gt;NOR",G211:G217)</f>
        <v>0</v>
      </c>
      <c r="H210" s="160"/>
      <c r="I210" s="160">
        <f>SUM(I211:I217)</f>
        <v>0</v>
      </c>
      <c r="J210" s="160"/>
      <c r="K210" s="160">
        <f>SUM(K211:K217)</f>
        <v>0</v>
      </c>
      <c r="L210" s="160"/>
      <c r="M210" s="160">
        <f>SUM(M211:M217)</f>
        <v>0</v>
      </c>
      <c r="N210" s="160"/>
      <c r="O210" s="160">
        <f>SUM(O211:O217)</f>
        <v>0.11000000000000001</v>
      </c>
      <c r="P210" s="160"/>
      <c r="Q210" s="160">
        <f>SUM(Q211:Q217)</f>
        <v>0</v>
      </c>
      <c r="R210" s="160"/>
      <c r="S210" s="160"/>
      <c r="T210" s="160"/>
      <c r="U210" s="160"/>
      <c r="V210" s="160">
        <f>SUM(V211:V217)</f>
        <v>0</v>
      </c>
      <c r="W210" s="160"/>
      <c r="X210" s="160"/>
      <c r="AG210" t="s">
        <v>151</v>
      </c>
    </row>
    <row r="211" spans="1:60" ht="30" outlineLevel="1">
      <c r="A211" s="167">
        <v>66</v>
      </c>
      <c r="B211" s="168" t="s">
        <v>520</v>
      </c>
      <c r="C211" s="181" t="s">
        <v>521</v>
      </c>
      <c r="D211" s="169" t="s">
        <v>154</v>
      </c>
      <c r="E211" s="170">
        <v>11.122999999999999</v>
      </c>
      <c r="F211" s="171"/>
      <c r="G211" s="172">
        <f>ROUND(E211*F211,2)</f>
        <v>0</v>
      </c>
      <c r="H211" s="157"/>
      <c r="I211" s="156">
        <f>ROUND(E211*H211,2)</f>
        <v>0</v>
      </c>
      <c r="J211" s="157"/>
      <c r="K211" s="156">
        <f>ROUND(E211*J211,2)</f>
        <v>0</v>
      </c>
      <c r="L211" s="156">
        <v>21</v>
      </c>
      <c r="M211" s="156">
        <f>G211*(1+L211/100)</f>
        <v>0</v>
      </c>
      <c r="N211" s="156">
        <v>4.0000000000000001E-3</v>
      </c>
      <c r="O211" s="156">
        <f>ROUND(E211*N211,2)</f>
        <v>0.04</v>
      </c>
      <c r="P211" s="156">
        <v>0</v>
      </c>
      <c r="Q211" s="156">
        <f>ROUND(E211*P211,2)</f>
        <v>0</v>
      </c>
      <c r="R211" s="156"/>
      <c r="S211" s="156" t="s">
        <v>164</v>
      </c>
      <c r="T211" s="156" t="s">
        <v>156</v>
      </c>
      <c r="U211" s="156">
        <v>0</v>
      </c>
      <c r="V211" s="156">
        <f>ROUND(E211*U211,2)</f>
        <v>0</v>
      </c>
      <c r="W211" s="156"/>
      <c r="X211" s="156" t="s">
        <v>157</v>
      </c>
      <c r="Y211" s="147"/>
      <c r="Z211" s="147"/>
      <c r="AA211" s="147"/>
      <c r="AB211" s="147"/>
      <c r="AC211" s="147"/>
      <c r="AD211" s="147"/>
      <c r="AE211" s="147"/>
      <c r="AF211" s="147"/>
      <c r="AG211" s="147" t="s">
        <v>220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1">
      <c r="A212" s="154"/>
      <c r="B212" s="155"/>
      <c r="C212" s="182" t="s">
        <v>522</v>
      </c>
      <c r="D212" s="158"/>
      <c r="E212" s="159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47"/>
      <c r="Z212" s="147"/>
      <c r="AA212" s="147"/>
      <c r="AB212" s="147"/>
      <c r="AC212" s="147"/>
      <c r="AD212" s="147"/>
      <c r="AE212" s="147"/>
      <c r="AF212" s="147"/>
      <c r="AG212" s="147" t="s">
        <v>160</v>
      </c>
      <c r="AH212" s="147">
        <v>0</v>
      </c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1">
      <c r="A213" s="154"/>
      <c r="B213" s="155"/>
      <c r="C213" s="182" t="s">
        <v>523</v>
      </c>
      <c r="D213" s="158"/>
      <c r="E213" s="159">
        <v>11.12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47"/>
      <c r="Z213" s="147"/>
      <c r="AA213" s="147"/>
      <c r="AB213" s="147"/>
      <c r="AC213" s="147"/>
      <c r="AD213" s="147"/>
      <c r="AE213" s="147"/>
      <c r="AF213" s="147"/>
      <c r="AG213" s="147" t="s">
        <v>160</v>
      </c>
      <c r="AH213" s="147">
        <v>0</v>
      </c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ht="30" outlineLevel="1">
      <c r="A214" s="167">
        <v>67</v>
      </c>
      <c r="B214" s="168" t="s">
        <v>524</v>
      </c>
      <c r="C214" s="181" t="s">
        <v>525</v>
      </c>
      <c r="D214" s="169" t="s">
        <v>154</v>
      </c>
      <c r="E214" s="170">
        <v>16.541</v>
      </c>
      <c r="F214" s="171"/>
      <c r="G214" s="172">
        <f>ROUND(E214*F214,2)</f>
        <v>0</v>
      </c>
      <c r="H214" s="157"/>
      <c r="I214" s="156">
        <f>ROUND(E214*H214,2)</f>
        <v>0</v>
      </c>
      <c r="J214" s="157"/>
      <c r="K214" s="156">
        <f>ROUND(E214*J214,2)</f>
        <v>0</v>
      </c>
      <c r="L214" s="156">
        <v>21</v>
      </c>
      <c r="M214" s="156">
        <f>G214*(1+L214/100)</f>
        <v>0</v>
      </c>
      <c r="N214" s="156">
        <v>4.0000000000000001E-3</v>
      </c>
      <c r="O214" s="156">
        <f>ROUND(E214*N214,2)</f>
        <v>7.0000000000000007E-2</v>
      </c>
      <c r="P214" s="156">
        <v>0</v>
      </c>
      <c r="Q214" s="156">
        <f>ROUND(E214*P214,2)</f>
        <v>0</v>
      </c>
      <c r="R214" s="156"/>
      <c r="S214" s="156" t="s">
        <v>164</v>
      </c>
      <c r="T214" s="156" t="s">
        <v>156</v>
      </c>
      <c r="U214" s="156">
        <v>0</v>
      </c>
      <c r="V214" s="156">
        <f>ROUND(E214*U214,2)</f>
        <v>0</v>
      </c>
      <c r="W214" s="156"/>
      <c r="X214" s="156" t="s">
        <v>157</v>
      </c>
      <c r="Y214" s="147"/>
      <c r="Z214" s="147"/>
      <c r="AA214" s="147"/>
      <c r="AB214" s="147"/>
      <c r="AC214" s="147"/>
      <c r="AD214" s="147"/>
      <c r="AE214" s="147"/>
      <c r="AF214" s="147"/>
      <c r="AG214" s="147" t="s">
        <v>220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1">
      <c r="A215" s="154"/>
      <c r="B215" s="155"/>
      <c r="C215" s="182" t="s">
        <v>526</v>
      </c>
      <c r="D215" s="158"/>
      <c r="E215" s="159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47"/>
      <c r="Z215" s="147"/>
      <c r="AA215" s="147"/>
      <c r="AB215" s="147"/>
      <c r="AC215" s="147"/>
      <c r="AD215" s="147"/>
      <c r="AE215" s="147"/>
      <c r="AF215" s="147"/>
      <c r="AG215" s="147" t="s">
        <v>160</v>
      </c>
      <c r="AH215" s="147">
        <v>0</v>
      </c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1">
      <c r="A216" s="154"/>
      <c r="B216" s="155"/>
      <c r="C216" s="182" t="s">
        <v>527</v>
      </c>
      <c r="D216" s="158"/>
      <c r="E216" s="159">
        <v>16.54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47"/>
      <c r="Z216" s="147"/>
      <c r="AA216" s="147"/>
      <c r="AB216" s="147"/>
      <c r="AC216" s="147"/>
      <c r="AD216" s="147"/>
      <c r="AE216" s="147"/>
      <c r="AF216" s="147"/>
      <c r="AG216" s="147" t="s">
        <v>160</v>
      </c>
      <c r="AH216" s="147">
        <v>0</v>
      </c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ht="20" outlineLevel="1">
      <c r="A217" s="173">
        <v>68</v>
      </c>
      <c r="B217" s="174" t="s">
        <v>528</v>
      </c>
      <c r="C217" s="183" t="s">
        <v>529</v>
      </c>
      <c r="D217" s="175" t="s">
        <v>0</v>
      </c>
      <c r="E217" s="176">
        <v>111.754</v>
      </c>
      <c r="F217" s="177"/>
      <c r="G217" s="178">
        <f>ROUND(E217*F217,2)</f>
        <v>0</v>
      </c>
      <c r="H217" s="157"/>
      <c r="I217" s="156">
        <f>ROUND(E217*H217,2)</f>
        <v>0</v>
      </c>
      <c r="J217" s="157"/>
      <c r="K217" s="156">
        <f>ROUND(E217*J217,2)</f>
        <v>0</v>
      </c>
      <c r="L217" s="156">
        <v>21</v>
      </c>
      <c r="M217" s="156">
        <f>G217*(1+L217/100)</f>
        <v>0</v>
      </c>
      <c r="N217" s="156">
        <v>0</v>
      </c>
      <c r="O217" s="156">
        <f>ROUND(E217*N217,2)</f>
        <v>0</v>
      </c>
      <c r="P217" s="156">
        <v>0</v>
      </c>
      <c r="Q217" s="156">
        <f>ROUND(E217*P217,2)</f>
        <v>0</v>
      </c>
      <c r="R217" s="156"/>
      <c r="S217" s="156" t="s">
        <v>155</v>
      </c>
      <c r="T217" s="156" t="s">
        <v>156</v>
      </c>
      <c r="U217" s="156">
        <v>0</v>
      </c>
      <c r="V217" s="156">
        <f>ROUND(E217*U217,2)</f>
        <v>0</v>
      </c>
      <c r="W217" s="156"/>
      <c r="X217" s="156" t="s">
        <v>157</v>
      </c>
      <c r="Y217" s="147"/>
      <c r="Z217" s="147"/>
      <c r="AA217" s="147"/>
      <c r="AB217" s="147"/>
      <c r="AC217" s="147"/>
      <c r="AD217" s="147"/>
      <c r="AE217" s="147"/>
      <c r="AF217" s="147"/>
      <c r="AG217" s="147" t="s">
        <v>220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ht="13">
      <c r="A218" s="161" t="s">
        <v>150</v>
      </c>
      <c r="B218" s="162" t="s">
        <v>117</v>
      </c>
      <c r="C218" s="180" t="s">
        <v>118</v>
      </c>
      <c r="D218" s="163"/>
      <c r="E218" s="164"/>
      <c r="F218" s="165"/>
      <c r="G218" s="166">
        <f>SUMIF(AG219:AG223,"&lt;&gt;NOR",G219:G223)</f>
        <v>0</v>
      </c>
      <c r="H218" s="160"/>
      <c r="I218" s="160">
        <f>SUM(I219:I223)</f>
        <v>0</v>
      </c>
      <c r="J218" s="160"/>
      <c r="K218" s="160">
        <f>SUM(K219:K223)</f>
        <v>0</v>
      </c>
      <c r="L218" s="160"/>
      <c r="M218" s="160">
        <f>SUM(M219:M223)</f>
        <v>0</v>
      </c>
      <c r="N218" s="160"/>
      <c r="O218" s="160">
        <f>SUM(O219:O223)</f>
        <v>0.03</v>
      </c>
      <c r="P218" s="160"/>
      <c r="Q218" s="160">
        <f>SUM(Q219:Q223)</f>
        <v>0</v>
      </c>
      <c r="R218" s="160"/>
      <c r="S218" s="160"/>
      <c r="T218" s="160"/>
      <c r="U218" s="160"/>
      <c r="V218" s="160">
        <f>SUM(V219:V223)</f>
        <v>0</v>
      </c>
      <c r="W218" s="160"/>
      <c r="X218" s="160"/>
      <c r="AG218" t="s">
        <v>151</v>
      </c>
    </row>
    <row r="219" spans="1:60" ht="20" outlineLevel="1">
      <c r="A219" s="173">
        <v>69</v>
      </c>
      <c r="B219" s="174" t="s">
        <v>530</v>
      </c>
      <c r="C219" s="183" t="s">
        <v>531</v>
      </c>
      <c r="D219" s="175" t="s">
        <v>199</v>
      </c>
      <c r="E219" s="176">
        <v>7.6849999999999996</v>
      </c>
      <c r="F219" s="177"/>
      <c r="G219" s="178">
        <f>ROUND(E219*F219,2)</f>
        <v>0</v>
      </c>
      <c r="H219" s="157"/>
      <c r="I219" s="156">
        <f>ROUND(E219*H219,2)</f>
        <v>0</v>
      </c>
      <c r="J219" s="157"/>
      <c r="K219" s="156">
        <f>ROUND(E219*J219,2)</f>
        <v>0</v>
      </c>
      <c r="L219" s="156">
        <v>21</v>
      </c>
      <c r="M219" s="156">
        <f>G219*(1+L219/100)</f>
        <v>0</v>
      </c>
      <c r="N219" s="156">
        <v>2.0500000000000002E-3</v>
      </c>
      <c r="O219" s="156">
        <f>ROUND(E219*N219,2)</f>
        <v>0.02</v>
      </c>
      <c r="P219" s="156">
        <v>0</v>
      </c>
      <c r="Q219" s="156">
        <f>ROUND(E219*P219,2)</f>
        <v>0</v>
      </c>
      <c r="R219" s="156"/>
      <c r="S219" s="156" t="s">
        <v>164</v>
      </c>
      <c r="T219" s="156" t="s">
        <v>156</v>
      </c>
      <c r="U219" s="156">
        <v>0</v>
      </c>
      <c r="V219" s="156">
        <f>ROUND(E219*U219,2)</f>
        <v>0</v>
      </c>
      <c r="W219" s="156"/>
      <c r="X219" s="156" t="s">
        <v>157</v>
      </c>
      <c r="Y219" s="147"/>
      <c r="Z219" s="147"/>
      <c r="AA219" s="147"/>
      <c r="AB219" s="147"/>
      <c r="AC219" s="147"/>
      <c r="AD219" s="147"/>
      <c r="AE219" s="147"/>
      <c r="AF219" s="147"/>
      <c r="AG219" s="147" t="s">
        <v>220</v>
      </c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>
      <c r="A220" s="173">
        <v>70</v>
      </c>
      <c r="B220" s="174" t="s">
        <v>532</v>
      </c>
      <c r="C220" s="183" t="s">
        <v>533</v>
      </c>
      <c r="D220" s="175" t="s">
        <v>199</v>
      </c>
      <c r="E220" s="176">
        <v>4.17</v>
      </c>
      <c r="F220" s="177"/>
      <c r="G220" s="178">
        <f>ROUND(E220*F220,2)</f>
        <v>0</v>
      </c>
      <c r="H220" s="157"/>
      <c r="I220" s="156">
        <f>ROUND(E220*H220,2)</f>
        <v>0</v>
      </c>
      <c r="J220" s="157"/>
      <c r="K220" s="156">
        <f>ROUND(E220*J220,2)</f>
        <v>0</v>
      </c>
      <c r="L220" s="156">
        <v>21</v>
      </c>
      <c r="M220" s="156">
        <f>G220*(1+L220/100)</f>
        <v>0</v>
      </c>
      <c r="N220" s="156">
        <v>3.2200000000000002E-3</v>
      </c>
      <c r="O220" s="156">
        <f>ROUND(E220*N220,2)</f>
        <v>0.01</v>
      </c>
      <c r="P220" s="156">
        <v>0</v>
      </c>
      <c r="Q220" s="156">
        <f>ROUND(E220*P220,2)</f>
        <v>0</v>
      </c>
      <c r="R220" s="156"/>
      <c r="S220" s="156" t="s">
        <v>164</v>
      </c>
      <c r="T220" s="156" t="s">
        <v>156</v>
      </c>
      <c r="U220" s="156">
        <v>0</v>
      </c>
      <c r="V220" s="156">
        <f>ROUND(E220*U220,2)</f>
        <v>0</v>
      </c>
      <c r="W220" s="156"/>
      <c r="X220" s="156" t="s">
        <v>157</v>
      </c>
      <c r="Y220" s="147"/>
      <c r="Z220" s="147"/>
      <c r="AA220" s="147"/>
      <c r="AB220" s="147"/>
      <c r="AC220" s="147"/>
      <c r="AD220" s="147"/>
      <c r="AE220" s="147"/>
      <c r="AF220" s="147"/>
      <c r="AG220" s="147" t="s">
        <v>220</v>
      </c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ht="20" outlineLevel="1">
      <c r="A221" s="173">
        <v>71</v>
      </c>
      <c r="B221" s="174" t="s">
        <v>534</v>
      </c>
      <c r="C221" s="183" t="s">
        <v>535</v>
      </c>
      <c r="D221" s="175" t="s">
        <v>238</v>
      </c>
      <c r="E221" s="176">
        <v>1</v>
      </c>
      <c r="F221" s="177"/>
      <c r="G221" s="178">
        <f>ROUND(E221*F221,2)</f>
        <v>0</v>
      </c>
      <c r="H221" s="157"/>
      <c r="I221" s="156">
        <f>ROUND(E221*H221,2)</f>
        <v>0</v>
      </c>
      <c r="J221" s="157"/>
      <c r="K221" s="156">
        <f>ROUND(E221*J221,2)</f>
        <v>0</v>
      </c>
      <c r="L221" s="156">
        <v>21</v>
      </c>
      <c r="M221" s="156">
        <f>G221*(1+L221/100)</f>
        <v>0</v>
      </c>
      <c r="N221" s="156">
        <v>3.2000000000000003E-4</v>
      </c>
      <c r="O221" s="156">
        <f>ROUND(E221*N221,2)</f>
        <v>0</v>
      </c>
      <c r="P221" s="156">
        <v>0</v>
      </c>
      <c r="Q221" s="156">
        <f>ROUND(E221*P221,2)</f>
        <v>0</v>
      </c>
      <c r="R221" s="156"/>
      <c r="S221" s="156" t="s">
        <v>164</v>
      </c>
      <c r="T221" s="156" t="s">
        <v>156</v>
      </c>
      <c r="U221" s="156">
        <v>0</v>
      </c>
      <c r="V221" s="156">
        <f>ROUND(E221*U221,2)</f>
        <v>0</v>
      </c>
      <c r="W221" s="156"/>
      <c r="X221" s="156" t="s">
        <v>157</v>
      </c>
      <c r="Y221" s="147"/>
      <c r="Z221" s="147"/>
      <c r="AA221" s="147"/>
      <c r="AB221" s="147"/>
      <c r="AC221" s="147"/>
      <c r="AD221" s="147"/>
      <c r="AE221" s="147"/>
      <c r="AF221" s="147"/>
      <c r="AG221" s="147" t="s">
        <v>220</v>
      </c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ht="20" outlineLevel="1">
      <c r="A222" s="173">
        <v>72</v>
      </c>
      <c r="B222" s="174" t="s">
        <v>536</v>
      </c>
      <c r="C222" s="183" t="s">
        <v>537</v>
      </c>
      <c r="D222" s="175" t="s">
        <v>199</v>
      </c>
      <c r="E222" s="176">
        <v>1.3</v>
      </c>
      <c r="F222" s="177"/>
      <c r="G222" s="178">
        <f>ROUND(E222*F222,2)</f>
        <v>0</v>
      </c>
      <c r="H222" s="157"/>
      <c r="I222" s="156">
        <f>ROUND(E222*H222,2)</f>
        <v>0</v>
      </c>
      <c r="J222" s="157"/>
      <c r="K222" s="156">
        <f>ROUND(E222*J222,2)</f>
        <v>0</v>
      </c>
      <c r="L222" s="156">
        <v>21</v>
      </c>
      <c r="M222" s="156">
        <f>G222*(1+L222/100)</f>
        <v>0</v>
      </c>
      <c r="N222" s="156">
        <v>2.8300000000000001E-3</v>
      </c>
      <c r="O222" s="156">
        <f>ROUND(E222*N222,2)</f>
        <v>0</v>
      </c>
      <c r="P222" s="156">
        <v>0</v>
      </c>
      <c r="Q222" s="156">
        <f>ROUND(E222*P222,2)</f>
        <v>0</v>
      </c>
      <c r="R222" s="156"/>
      <c r="S222" s="156" t="s">
        <v>164</v>
      </c>
      <c r="T222" s="156" t="s">
        <v>156</v>
      </c>
      <c r="U222" s="156">
        <v>0</v>
      </c>
      <c r="V222" s="156">
        <f>ROUND(E222*U222,2)</f>
        <v>0</v>
      </c>
      <c r="W222" s="156"/>
      <c r="X222" s="156" t="s">
        <v>157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220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ht="20" outlineLevel="1">
      <c r="A223" s="173">
        <v>73</v>
      </c>
      <c r="B223" s="174" t="s">
        <v>538</v>
      </c>
      <c r="C223" s="183" t="s">
        <v>539</v>
      </c>
      <c r="D223" s="175" t="s">
        <v>0</v>
      </c>
      <c r="E223" s="176">
        <v>42.942</v>
      </c>
      <c r="F223" s="177"/>
      <c r="G223" s="178">
        <f>ROUND(E223*F223,2)</f>
        <v>0</v>
      </c>
      <c r="H223" s="157"/>
      <c r="I223" s="156">
        <f>ROUND(E223*H223,2)</f>
        <v>0</v>
      </c>
      <c r="J223" s="157"/>
      <c r="K223" s="156">
        <f>ROUND(E223*J223,2)</f>
        <v>0</v>
      </c>
      <c r="L223" s="156">
        <v>21</v>
      </c>
      <c r="M223" s="156">
        <f>G223*(1+L223/100)</f>
        <v>0</v>
      </c>
      <c r="N223" s="156">
        <v>0</v>
      </c>
      <c r="O223" s="156">
        <f>ROUND(E223*N223,2)</f>
        <v>0</v>
      </c>
      <c r="P223" s="156">
        <v>0</v>
      </c>
      <c r="Q223" s="156">
        <f>ROUND(E223*P223,2)</f>
        <v>0</v>
      </c>
      <c r="R223" s="156"/>
      <c r="S223" s="156" t="s">
        <v>155</v>
      </c>
      <c r="T223" s="156" t="s">
        <v>156</v>
      </c>
      <c r="U223" s="156">
        <v>0</v>
      </c>
      <c r="V223" s="156">
        <f>ROUND(E223*U223,2)</f>
        <v>0</v>
      </c>
      <c r="W223" s="156"/>
      <c r="X223" s="156" t="s">
        <v>157</v>
      </c>
      <c r="Y223" s="147"/>
      <c r="Z223" s="147"/>
      <c r="AA223" s="147"/>
      <c r="AB223" s="147"/>
      <c r="AC223" s="147"/>
      <c r="AD223" s="147"/>
      <c r="AE223" s="147"/>
      <c r="AF223" s="147"/>
      <c r="AG223" s="147" t="s">
        <v>220</v>
      </c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ht="13">
      <c r="A224" s="161" t="s">
        <v>150</v>
      </c>
      <c r="B224" s="162" t="s">
        <v>119</v>
      </c>
      <c r="C224" s="180" t="s">
        <v>120</v>
      </c>
      <c r="D224" s="163"/>
      <c r="E224" s="164"/>
      <c r="F224" s="165"/>
      <c r="G224" s="166">
        <f>SUMIF(AG225:AG233,"&lt;&gt;NOR",G225:G233)</f>
        <v>0</v>
      </c>
      <c r="H224" s="160"/>
      <c r="I224" s="160">
        <f>SUM(I225:I233)</f>
        <v>0</v>
      </c>
      <c r="J224" s="160"/>
      <c r="K224" s="160">
        <f>SUM(K225:K233)</f>
        <v>0</v>
      </c>
      <c r="L224" s="160"/>
      <c r="M224" s="160">
        <f>SUM(M225:M233)</f>
        <v>0</v>
      </c>
      <c r="N224" s="160"/>
      <c r="O224" s="160">
        <f>SUM(O225:O233)</f>
        <v>0.02</v>
      </c>
      <c r="P224" s="160"/>
      <c r="Q224" s="160">
        <f>SUM(Q225:Q233)</f>
        <v>0</v>
      </c>
      <c r="R224" s="160"/>
      <c r="S224" s="160"/>
      <c r="T224" s="160"/>
      <c r="U224" s="160"/>
      <c r="V224" s="160">
        <f>SUM(V225:V233)</f>
        <v>0</v>
      </c>
      <c r="W224" s="160"/>
      <c r="X224" s="160"/>
      <c r="AG224" t="s">
        <v>151</v>
      </c>
    </row>
    <row r="225" spans="1:60" outlineLevel="1">
      <c r="A225" s="167">
        <v>74</v>
      </c>
      <c r="B225" s="168" t="s">
        <v>540</v>
      </c>
      <c r="C225" s="181" t="s">
        <v>541</v>
      </c>
      <c r="D225" s="169" t="s">
        <v>154</v>
      </c>
      <c r="E225" s="170">
        <v>32.392000000000003</v>
      </c>
      <c r="F225" s="171"/>
      <c r="G225" s="172">
        <f>ROUND(E225*F225,2)</f>
        <v>0</v>
      </c>
      <c r="H225" s="157"/>
      <c r="I225" s="156">
        <f>ROUND(E225*H225,2)</f>
        <v>0</v>
      </c>
      <c r="J225" s="157"/>
      <c r="K225" s="156">
        <f>ROUND(E225*J225,2)</f>
        <v>0</v>
      </c>
      <c r="L225" s="156">
        <v>21</v>
      </c>
      <c r="M225" s="156">
        <f>G225*(1+L225/100)</f>
        <v>0</v>
      </c>
      <c r="N225" s="156">
        <v>2.7999999999999998E-4</v>
      </c>
      <c r="O225" s="156">
        <f>ROUND(E225*N225,2)</f>
        <v>0.01</v>
      </c>
      <c r="P225" s="156">
        <v>0</v>
      </c>
      <c r="Q225" s="156">
        <f>ROUND(E225*P225,2)</f>
        <v>0</v>
      </c>
      <c r="R225" s="156"/>
      <c r="S225" s="156" t="s">
        <v>164</v>
      </c>
      <c r="T225" s="156" t="s">
        <v>156</v>
      </c>
      <c r="U225" s="156">
        <v>0</v>
      </c>
      <c r="V225" s="156">
        <f>ROUND(E225*U225,2)</f>
        <v>0</v>
      </c>
      <c r="W225" s="156"/>
      <c r="X225" s="156" t="s">
        <v>157</v>
      </c>
      <c r="Y225" s="147"/>
      <c r="Z225" s="147"/>
      <c r="AA225" s="147"/>
      <c r="AB225" s="147"/>
      <c r="AC225" s="147"/>
      <c r="AD225" s="147"/>
      <c r="AE225" s="147"/>
      <c r="AF225" s="147"/>
      <c r="AG225" s="147" t="s">
        <v>220</v>
      </c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>
      <c r="A226" s="154"/>
      <c r="B226" s="155"/>
      <c r="C226" s="182" t="s">
        <v>542</v>
      </c>
      <c r="D226" s="158"/>
      <c r="E226" s="159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47"/>
      <c r="Z226" s="147"/>
      <c r="AA226" s="147"/>
      <c r="AB226" s="147"/>
      <c r="AC226" s="147"/>
      <c r="AD226" s="147"/>
      <c r="AE226" s="147"/>
      <c r="AF226" s="147"/>
      <c r="AG226" s="147" t="s">
        <v>160</v>
      </c>
      <c r="AH226" s="147">
        <v>0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>
      <c r="A227" s="154"/>
      <c r="B227" s="155"/>
      <c r="C227" s="182" t="s">
        <v>543</v>
      </c>
      <c r="D227" s="158"/>
      <c r="E227" s="159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47"/>
      <c r="Z227" s="147"/>
      <c r="AA227" s="147"/>
      <c r="AB227" s="147"/>
      <c r="AC227" s="147"/>
      <c r="AD227" s="147"/>
      <c r="AE227" s="147"/>
      <c r="AF227" s="147"/>
      <c r="AG227" s="147" t="s">
        <v>160</v>
      </c>
      <c r="AH227" s="147">
        <v>0</v>
      </c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>
      <c r="A228" s="154"/>
      <c r="B228" s="155"/>
      <c r="C228" s="182" t="s">
        <v>230</v>
      </c>
      <c r="D228" s="158"/>
      <c r="E228" s="159">
        <v>32.39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47"/>
      <c r="Z228" s="147"/>
      <c r="AA228" s="147"/>
      <c r="AB228" s="147"/>
      <c r="AC228" s="147"/>
      <c r="AD228" s="147"/>
      <c r="AE228" s="147"/>
      <c r="AF228" s="147"/>
      <c r="AG228" s="147" t="s">
        <v>160</v>
      </c>
      <c r="AH228" s="147">
        <v>0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ht="20" outlineLevel="1">
      <c r="A229" s="167">
        <v>75</v>
      </c>
      <c r="B229" s="168" t="s">
        <v>544</v>
      </c>
      <c r="C229" s="181" t="s">
        <v>545</v>
      </c>
      <c r="D229" s="169" t="s">
        <v>243</v>
      </c>
      <c r="E229" s="170">
        <v>171</v>
      </c>
      <c r="F229" s="171"/>
      <c r="G229" s="172">
        <f>ROUND(E229*F229,2)</f>
        <v>0</v>
      </c>
      <c r="H229" s="157"/>
      <c r="I229" s="156">
        <f>ROUND(E229*H229,2)</f>
        <v>0</v>
      </c>
      <c r="J229" s="157"/>
      <c r="K229" s="156">
        <f>ROUND(E229*J229,2)</f>
        <v>0</v>
      </c>
      <c r="L229" s="156">
        <v>21</v>
      </c>
      <c r="M229" s="156">
        <f>G229*(1+L229/100)</f>
        <v>0</v>
      </c>
      <c r="N229" s="156">
        <v>5.0000000000000002E-5</v>
      </c>
      <c r="O229" s="156">
        <f>ROUND(E229*N229,2)</f>
        <v>0.01</v>
      </c>
      <c r="P229" s="156">
        <v>0</v>
      </c>
      <c r="Q229" s="156">
        <f>ROUND(E229*P229,2)</f>
        <v>0</v>
      </c>
      <c r="R229" s="156"/>
      <c r="S229" s="156" t="s">
        <v>164</v>
      </c>
      <c r="T229" s="156" t="s">
        <v>156</v>
      </c>
      <c r="U229" s="156">
        <v>0</v>
      </c>
      <c r="V229" s="156">
        <f>ROUND(E229*U229,2)</f>
        <v>0</v>
      </c>
      <c r="W229" s="156"/>
      <c r="X229" s="156" t="s">
        <v>157</v>
      </c>
      <c r="Y229" s="147"/>
      <c r="Z229" s="147"/>
      <c r="AA229" s="147"/>
      <c r="AB229" s="147"/>
      <c r="AC229" s="147"/>
      <c r="AD229" s="147"/>
      <c r="AE229" s="147"/>
      <c r="AF229" s="147"/>
      <c r="AG229" s="147" t="s">
        <v>220</v>
      </c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>
      <c r="A230" s="154"/>
      <c r="B230" s="155"/>
      <c r="C230" s="182" t="s">
        <v>546</v>
      </c>
      <c r="D230" s="158"/>
      <c r="E230" s="159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160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>
      <c r="A231" s="154"/>
      <c r="B231" s="155"/>
      <c r="C231" s="182" t="s">
        <v>547</v>
      </c>
      <c r="D231" s="158"/>
      <c r="E231" s="159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47"/>
      <c r="Z231" s="147"/>
      <c r="AA231" s="147"/>
      <c r="AB231" s="147"/>
      <c r="AC231" s="147"/>
      <c r="AD231" s="147"/>
      <c r="AE231" s="147"/>
      <c r="AF231" s="147"/>
      <c r="AG231" s="147" t="s">
        <v>160</v>
      </c>
      <c r="AH231" s="147">
        <v>0</v>
      </c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>
      <c r="A232" s="154"/>
      <c r="B232" s="155"/>
      <c r="C232" s="182" t="s">
        <v>548</v>
      </c>
      <c r="D232" s="158"/>
      <c r="E232" s="159">
        <v>171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160</v>
      </c>
      <c r="AH232" s="147">
        <v>0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ht="20" outlineLevel="1">
      <c r="A233" s="173">
        <v>76</v>
      </c>
      <c r="B233" s="174" t="s">
        <v>549</v>
      </c>
      <c r="C233" s="183" t="s">
        <v>550</v>
      </c>
      <c r="D233" s="175" t="s">
        <v>0</v>
      </c>
      <c r="E233" s="176">
        <v>147.26599999999999</v>
      </c>
      <c r="F233" s="177"/>
      <c r="G233" s="178">
        <f>ROUND(E233*F233,2)</f>
        <v>0</v>
      </c>
      <c r="H233" s="157"/>
      <c r="I233" s="156">
        <f>ROUND(E233*H233,2)</f>
        <v>0</v>
      </c>
      <c r="J233" s="157"/>
      <c r="K233" s="156">
        <f>ROUND(E233*J233,2)</f>
        <v>0</v>
      </c>
      <c r="L233" s="156">
        <v>21</v>
      </c>
      <c r="M233" s="156">
        <f>G233*(1+L233/100)</f>
        <v>0</v>
      </c>
      <c r="N233" s="156">
        <v>0</v>
      </c>
      <c r="O233" s="156">
        <f>ROUND(E233*N233,2)</f>
        <v>0</v>
      </c>
      <c r="P233" s="156">
        <v>0</v>
      </c>
      <c r="Q233" s="156">
        <f>ROUND(E233*P233,2)</f>
        <v>0</v>
      </c>
      <c r="R233" s="156"/>
      <c r="S233" s="156" t="s">
        <v>155</v>
      </c>
      <c r="T233" s="156" t="s">
        <v>156</v>
      </c>
      <c r="U233" s="156">
        <v>0</v>
      </c>
      <c r="V233" s="156">
        <f>ROUND(E233*U233,2)</f>
        <v>0</v>
      </c>
      <c r="W233" s="156"/>
      <c r="X233" s="156" t="s">
        <v>157</v>
      </c>
      <c r="Y233" s="147"/>
      <c r="Z233" s="147"/>
      <c r="AA233" s="147"/>
      <c r="AB233" s="147"/>
      <c r="AC233" s="147"/>
      <c r="AD233" s="147"/>
      <c r="AE233" s="147"/>
      <c r="AF233" s="147"/>
      <c r="AG233" s="147" t="s">
        <v>220</v>
      </c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ht="13">
      <c r="A234" s="161" t="s">
        <v>150</v>
      </c>
      <c r="B234" s="162" t="s">
        <v>121</v>
      </c>
      <c r="C234" s="180" t="s">
        <v>122</v>
      </c>
      <c r="D234" s="163"/>
      <c r="E234" s="164"/>
      <c r="F234" s="165"/>
      <c r="G234" s="166">
        <f>SUMIF(AG235:AG248,"&lt;&gt;NOR",G235:G248)</f>
        <v>0</v>
      </c>
      <c r="H234" s="160"/>
      <c r="I234" s="160">
        <f>SUM(I235:I248)</f>
        <v>0</v>
      </c>
      <c r="J234" s="160"/>
      <c r="K234" s="160">
        <f>SUM(K235:K248)</f>
        <v>0</v>
      </c>
      <c r="L234" s="160"/>
      <c r="M234" s="160">
        <f>SUM(M235:M248)</f>
        <v>0</v>
      </c>
      <c r="N234" s="160"/>
      <c r="O234" s="160">
        <f>SUM(O235:O248)</f>
        <v>0.09</v>
      </c>
      <c r="P234" s="160"/>
      <c r="Q234" s="160">
        <f>SUM(Q235:Q248)</f>
        <v>0</v>
      </c>
      <c r="R234" s="160"/>
      <c r="S234" s="160"/>
      <c r="T234" s="160"/>
      <c r="U234" s="160"/>
      <c r="V234" s="160">
        <f>SUM(V235:V248)</f>
        <v>0</v>
      </c>
      <c r="W234" s="160"/>
      <c r="X234" s="160"/>
      <c r="AG234" t="s">
        <v>151</v>
      </c>
    </row>
    <row r="235" spans="1:60" outlineLevel="1">
      <c r="A235" s="167">
        <v>77</v>
      </c>
      <c r="B235" s="168" t="s">
        <v>551</v>
      </c>
      <c r="C235" s="181" t="s">
        <v>552</v>
      </c>
      <c r="D235" s="169" t="s">
        <v>154</v>
      </c>
      <c r="E235" s="170">
        <v>23</v>
      </c>
      <c r="F235" s="171"/>
      <c r="G235" s="172">
        <f>ROUND(E235*F235,2)</f>
        <v>0</v>
      </c>
      <c r="H235" s="157"/>
      <c r="I235" s="156">
        <f>ROUND(E235*H235,2)</f>
        <v>0</v>
      </c>
      <c r="J235" s="157"/>
      <c r="K235" s="156">
        <f>ROUND(E235*J235,2)</f>
        <v>0</v>
      </c>
      <c r="L235" s="156">
        <v>21</v>
      </c>
      <c r="M235" s="156">
        <f>G235*(1+L235/100)</f>
        <v>0</v>
      </c>
      <c r="N235" s="156">
        <v>6.9999999999999994E-5</v>
      </c>
      <c r="O235" s="156">
        <f>ROUND(E235*N235,2)</f>
        <v>0</v>
      </c>
      <c r="P235" s="156">
        <v>0</v>
      </c>
      <c r="Q235" s="156">
        <f>ROUND(E235*P235,2)</f>
        <v>0</v>
      </c>
      <c r="R235" s="156"/>
      <c r="S235" s="156" t="s">
        <v>164</v>
      </c>
      <c r="T235" s="156" t="s">
        <v>156</v>
      </c>
      <c r="U235" s="156">
        <v>0</v>
      </c>
      <c r="V235" s="156">
        <f>ROUND(E235*U235,2)</f>
        <v>0</v>
      </c>
      <c r="W235" s="156"/>
      <c r="X235" s="156" t="s">
        <v>157</v>
      </c>
      <c r="Y235" s="147"/>
      <c r="Z235" s="147"/>
      <c r="AA235" s="147"/>
      <c r="AB235" s="147"/>
      <c r="AC235" s="147"/>
      <c r="AD235" s="147"/>
      <c r="AE235" s="147"/>
      <c r="AF235" s="147"/>
      <c r="AG235" s="147" t="s">
        <v>220</v>
      </c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>
      <c r="A236" s="154"/>
      <c r="B236" s="155"/>
      <c r="C236" s="182" t="s">
        <v>553</v>
      </c>
      <c r="D236" s="158"/>
      <c r="E236" s="159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160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>
      <c r="A237" s="154"/>
      <c r="B237" s="155"/>
      <c r="C237" s="182" t="s">
        <v>554</v>
      </c>
      <c r="D237" s="158"/>
      <c r="E237" s="159">
        <v>23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47"/>
      <c r="Z237" s="147"/>
      <c r="AA237" s="147"/>
      <c r="AB237" s="147"/>
      <c r="AC237" s="147"/>
      <c r="AD237" s="147"/>
      <c r="AE237" s="147"/>
      <c r="AF237" s="147"/>
      <c r="AG237" s="147" t="s">
        <v>160</v>
      </c>
      <c r="AH237" s="147">
        <v>0</v>
      </c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ht="20" outlineLevel="1">
      <c r="A238" s="167">
        <v>78</v>
      </c>
      <c r="B238" s="168" t="s">
        <v>555</v>
      </c>
      <c r="C238" s="181" t="s">
        <v>556</v>
      </c>
      <c r="D238" s="169" t="s">
        <v>154</v>
      </c>
      <c r="E238" s="170">
        <v>23</v>
      </c>
      <c r="F238" s="171"/>
      <c r="G238" s="172">
        <f>ROUND(E238*F238,2)</f>
        <v>0</v>
      </c>
      <c r="H238" s="157"/>
      <c r="I238" s="156">
        <f>ROUND(E238*H238,2)</f>
        <v>0</v>
      </c>
      <c r="J238" s="157"/>
      <c r="K238" s="156">
        <f>ROUND(E238*J238,2)</f>
        <v>0</v>
      </c>
      <c r="L238" s="156">
        <v>21</v>
      </c>
      <c r="M238" s="156">
        <f>G238*(1+L238/100)</f>
        <v>0</v>
      </c>
      <c r="N238" s="156">
        <v>1.6000000000000001E-4</v>
      </c>
      <c r="O238" s="156">
        <f>ROUND(E238*N238,2)</f>
        <v>0</v>
      </c>
      <c r="P238" s="156">
        <v>0</v>
      </c>
      <c r="Q238" s="156">
        <f>ROUND(E238*P238,2)</f>
        <v>0</v>
      </c>
      <c r="R238" s="156"/>
      <c r="S238" s="156" t="s">
        <v>164</v>
      </c>
      <c r="T238" s="156" t="s">
        <v>156</v>
      </c>
      <c r="U238" s="156">
        <v>0</v>
      </c>
      <c r="V238" s="156">
        <f>ROUND(E238*U238,2)</f>
        <v>0</v>
      </c>
      <c r="W238" s="156"/>
      <c r="X238" s="156" t="s">
        <v>157</v>
      </c>
      <c r="Y238" s="147"/>
      <c r="Z238" s="147"/>
      <c r="AA238" s="147"/>
      <c r="AB238" s="147"/>
      <c r="AC238" s="147"/>
      <c r="AD238" s="147"/>
      <c r="AE238" s="147"/>
      <c r="AF238" s="147"/>
      <c r="AG238" s="147" t="s">
        <v>220</v>
      </c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>
      <c r="A239" s="154"/>
      <c r="B239" s="155"/>
      <c r="C239" s="182" t="s">
        <v>557</v>
      </c>
      <c r="D239" s="158"/>
      <c r="E239" s="159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47"/>
      <c r="Z239" s="147"/>
      <c r="AA239" s="147"/>
      <c r="AB239" s="147"/>
      <c r="AC239" s="147"/>
      <c r="AD239" s="147"/>
      <c r="AE239" s="147"/>
      <c r="AF239" s="147"/>
      <c r="AG239" s="147" t="s">
        <v>160</v>
      </c>
      <c r="AH239" s="147">
        <v>0</v>
      </c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>
      <c r="A240" s="154"/>
      <c r="B240" s="155"/>
      <c r="C240" s="182" t="s">
        <v>554</v>
      </c>
      <c r="D240" s="158"/>
      <c r="E240" s="159">
        <v>23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47"/>
      <c r="Z240" s="147"/>
      <c r="AA240" s="147"/>
      <c r="AB240" s="147"/>
      <c r="AC240" s="147"/>
      <c r="AD240" s="147"/>
      <c r="AE240" s="147"/>
      <c r="AF240" s="147"/>
      <c r="AG240" s="147" t="s">
        <v>160</v>
      </c>
      <c r="AH240" s="147">
        <v>0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ht="20" outlineLevel="1">
      <c r="A241" s="167">
        <v>79</v>
      </c>
      <c r="B241" s="168" t="s">
        <v>558</v>
      </c>
      <c r="C241" s="181" t="s">
        <v>559</v>
      </c>
      <c r="D241" s="169" t="s">
        <v>154</v>
      </c>
      <c r="E241" s="170">
        <v>23</v>
      </c>
      <c r="F241" s="171"/>
      <c r="G241" s="172">
        <f>ROUND(E241*F241,2)</f>
        <v>0</v>
      </c>
      <c r="H241" s="157"/>
      <c r="I241" s="156">
        <f>ROUND(E241*H241,2)</f>
        <v>0</v>
      </c>
      <c r="J241" s="157"/>
      <c r="K241" s="156">
        <f>ROUND(E241*J241,2)</f>
        <v>0</v>
      </c>
      <c r="L241" s="156">
        <v>21</v>
      </c>
      <c r="M241" s="156">
        <f>G241*(1+L241/100)</f>
        <v>0</v>
      </c>
      <c r="N241" s="156">
        <v>1.7000000000000001E-4</v>
      </c>
      <c r="O241" s="156">
        <f>ROUND(E241*N241,2)</f>
        <v>0</v>
      </c>
      <c r="P241" s="156">
        <v>0</v>
      </c>
      <c r="Q241" s="156">
        <f>ROUND(E241*P241,2)</f>
        <v>0</v>
      </c>
      <c r="R241" s="156"/>
      <c r="S241" s="156" t="s">
        <v>164</v>
      </c>
      <c r="T241" s="156" t="s">
        <v>156</v>
      </c>
      <c r="U241" s="156">
        <v>0</v>
      </c>
      <c r="V241" s="156">
        <f>ROUND(E241*U241,2)</f>
        <v>0</v>
      </c>
      <c r="W241" s="156"/>
      <c r="X241" s="156" t="s">
        <v>157</v>
      </c>
      <c r="Y241" s="147"/>
      <c r="Z241" s="147"/>
      <c r="AA241" s="147"/>
      <c r="AB241" s="147"/>
      <c r="AC241" s="147"/>
      <c r="AD241" s="147"/>
      <c r="AE241" s="147"/>
      <c r="AF241" s="147"/>
      <c r="AG241" s="147" t="s">
        <v>220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>
      <c r="A242" s="154"/>
      <c r="B242" s="155"/>
      <c r="C242" s="182" t="s">
        <v>553</v>
      </c>
      <c r="D242" s="158"/>
      <c r="E242" s="159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47"/>
      <c r="Z242" s="147"/>
      <c r="AA242" s="147"/>
      <c r="AB242" s="147"/>
      <c r="AC242" s="147"/>
      <c r="AD242" s="147"/>
      <c r="AE242" s="147"/>
      <c r="AF242" s="147"/>
      <c r="AG242" s="147" t="s">
        <v>160</v>
      </c>
      <c r="AH242" s="147">
        <v>0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outlineLevel="1">
      <c r="A243" s="154"/>
      <c r="B243" s="155"/>
      <c r="C243" s="182" t="s">
        <v>554</v>
      </c>
      <c r="D243" s="158"/>
      <c r="E243" s="159">
        <v>23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47"/>
      <c r="Z243" s="147"/>
      <c r="AA243" s="147"/>
      <c r="AB243" s="147"/>
      <c r="AC243" s="147"/>
      <c r="AD243" s="147"/>
      <c r="AE243" s="147"/>
      <c r="AF243" s="147"/>
      <c r="AG243" s="147" t="s">
        <v>160</v>
      </c>
      <c r="AH243" s="147">
        <v>0</v>
      </c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ht="20" outlineLevel="1">
      <c r="A244" s="167">
        <v>80</v>
      </c>
      <c r="B244" s="168" t="s">
        <v>560</v>
      </c>
      <c r="C244" s="181" t="s">
        <v>561</v>
      </c>
      <c r="D244" s="169" t="s">
        <v>154</v>
      </c>
      <c r="E244" s="170">
        <v>23</v>
      </c>
      <c r="F244" s="171"/>
      <c r="G244" s="172">
        <f>ROUND(E244*F244,2)</f>
        <v>0</v>
      </c>
      <c r="H244" s="157"/>
      <c r="I244" s="156">
        <f>ROUND(E244*H244,2)</f>
        <v>0</v>
      </c>
      <c r="J244" s="157"/>
      <c r="K244" s="156">
        <f>ROUND(E244*J244,2)</f>
        <v>0</v>
      </c>
      <c r="L244" s="156">
        <v>21</v>
      </c>
      <c r="M244" s="156">
        <f>G244*(1+L244/100)</f>
        <v>0</v>
      </c>
      <c r="N244" s="156">
        <v>1.7000000000000001E-4</v>
      </c>
      <c r="O244" s="156">
        <f>ROUND(E244*N244,2)</f>
        <v>0</v>
      </c>
      <c r="P244" s="156">
        <v>0</v>
      </c>
      <c r="Q244" s="156">
        <f>ROUND(E244*P244,2)</f>
        <v>0</v>
      </c>
      <c r="R244" s="156"/>
      <c r="S244" s="156" t="s">
        <v>164</v>
      </c>
      <c r="T244" s="156" t="s">
        <v>156</v>
      </c>
      <c r="U244" s="156">
        <v>0</v>
      </c>
      <c r="V244" s="156">
        <f>ROUND(E244*U244,2)</f>
        <v>0</v>
      </c>
      <c r="W244" s="156"/>
      <c r="X244" s="156" t="s">
        <v>157</v>
      </c>
      <c r="Y244" s="147"/>
      <c r="Z244" s="147"/>
      <c r="AA244" s="147"/>
      <c r="AB244" s="147"/>
      <c r="AC244" s="147"/>
      <c r="AD244" s="147"/>
      <c r="AE244" s="147"/>
      <c r="AF244" s="147"/>
      <c r="AG244" s="147" t="s">
        <v>220</v>
      </c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>
      <c r="A245" s="154"/>
      <c r="B245" s="155"/>
      <c r="C245" s="182" t="s">
        <v>553</v>
      </c>
      <c r="D245" s="158"/>
      <c r="E245" s="159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47"/>
      <c r="Z245" s="147"/>
      <c r="AA245" s="147"/>
      <c r="AB245" s="147"/>
      <c r="AC245" s="147"/>
      <c r="AD245" s="147"/>
      <c r="AE245" s="147"/>
      <c r="AF245" s="147"/>
      <c r="AG245" s="147" t="s">
        <v>160</v>
      </c>
      <c r="AH245" s="147">
        <v>0</v>
      </c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>
      <c r="A246" s="154"/>
      <c r="B246" s="155"/>
      <c r="C246" s="182" t="s">
        <v>554</v>
      </c>
      <c r="D246" s="158"/>
      <c r="E246" s="159">
        <v>23</v>
      </c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47"/>
      <c r="Z246" s="147"/>
      <c r="AA246" s="147"/>
      <c r="AB246" s="147"/>
      <c r="AC246" s="147"/>
      <c r="AD246" s="147"/>
      <c r="AE246" s="147"/>
      <c r="AF246" s="147"/>
      <c r="AG246" s="147" t="s">
        <v>160</v>
      </c>
      <c r="AH246" s="147">
        <v>0</v>
      </c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ht="20" outlineLevel="1">
      <c r="A247" s="173">
        <v>81</v>
      </c>
      <c r="B247" s="174" t="s">
        <v>562</v>
      </c>
      <c r="C247" s="183" t="s">
        <v>563</v>
      </c>
      <c r="D247" s="175" t="s">
        <v>154</v>
      </c>
      <c r="E247" s="176">
        <v>105.682</v>
      </c>
      <c r="F247" s="177"/>
      <c r="G247" s="178">
        <f>ROUND(E247*F247,2)</f>
        <v>0</v>
      </c>
      <c r="H247" s="157"/>
      <c r="I247" s="156">
        <f>ROUND(E247*H247,2)</f>
        <v>0</v>
      </c>
      <c r="J247" s="157"/>
      <c r="K247" s="156">
        <f>ROUND(E247*J247,2)</f>
        <v>0</v>
      </c>
      <c r="L247" s="156">
        <v>21</v>
      </c>
      <c r="M247" s="156">
        <f>G247*(1+L247/100)</f>
        <v>0</v>
      </c>
      <c r="N247" s="156">
        <v>1.1E-4</v>
      </c>
      <c r="O247" s="156">
        <f>ROUND(E247*N247,2)</f>
        <v>0.01</v>
      </c>
      <c r="P247" s="156">
        <v>0</v>
      </c>
      <c r="Q247" s="156">
        <f>ROUND(E247*P247,2)</f>
        <v>0</v>
      </c>
      <c r="R247" s="156"/>
      <c r="S247" s="156" t="s">
        <v>164</v>
      </c>
      <c r="T247" s="156" t="s">
        <v>156</v>
      </c>
      <c r="U247" s="156">
        <v>0</v>
      </c>
      <c r="V247" s="156">
        <f>ROUND(E247*U247,2)</f>
        <v>0</v>
      </c>
      <c r="W247" s="156"/>
      <c r="X247" s="156" t="s">
        <v>157</v>
      </c>
      <c r="Y247" s="147"/>
      <c r="Z247" s="147"/>
      <c r="AA247" s="147"/>
      <c r="AB247" s="147"/>
      <c r="AC247" s="147"/>
      <c r="AD247" s="147"/>
      <c r="AE247" s="147"/>
      <c r="AF247" s="147"/>
      <c r="AG247" s="147" t="s">
        <v>220</v>
      </c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ht="20" outlineLevel="1">
      <c r="A248" s="173">
        <v>82</v>
      </c>
      <c r="B248" s="174" t="s">
        <v>564</v>
      </c>
      <c r="C248" s="183" t="s">
        <v>565</v>
      </c>
      <c r="D248" s="175" t="s">
        <v>154</v>
      </c>
      <c r="E248" s="176">
        <v>105.682</v>
      </c>
      <c r="F248" s="177"/>
      <c r="G248" s="178">
        <f>ROUND(E248*F248,2)</f>
        <v>0</v>
      </c>
      <c r="H248" s="157"/>
      <c r="I248" s="156">
        <f>ROUND(E248*H248,2)</f>
        <v>0</v>
      </c>
      <c r="J248" s="157"/>
      <c r="K248" s="156">
        <f>ROUND(E248*J248,2)</f>
        <v>0</v>
      </c>
      <c r="L248" s="156">
        <v>21</v>
      </c>
      <c r="M248" s="156">
        <f>G248*(1+L248/100)</f>
        <v>0</v>
      </c>
      <c r="N248" s="156">
        <v>7.2000000000000005E-4</v>
      </c>
      <c r="O248" s="156">
        <f>ROUND(E248*N248,2)</f>
        <v>0.08</v>
      </c>
      <c r="P248" s="156">
        <v>0</v>
      </c>
      <c r="Q248" s="156">
        <f>ROUND(E248*P248,2)</f>
        <v>0</v>
      </c>
      <c r="R248" s="156"/>
      <c r="S248" s="156" t="s">
        <v>164</v>
      </c>
      <c r="T248" s="156" t="s">
        <v>156</v>
      </c>
      <c r="U248" s="156">
        <v>0</v>
      </c>
      <c r="V248" s="156">
        <f>ROUND(E248*U248,2)</f>
        <v>0</v>
      </c>
      <c r="W248" s="156"/>
      <c r="X248" s="156" t="s">
        <v>157</v>
      </c>
      <c r="Y248" s="147"/>
      <c r="Z248" s="147"/>
      <c r="AA248" s="147"/>
      <c r="AB248" s="147"/>
      <c r="AC248" s="147"/>
      <c r="AD248" s="147"/>
      <c r="AE248" s="147"/>
      <c r="AF248" s="147"/>
      <c r="AG248" s="147" t="s">
        <v>220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ht="13">
      <c r="A249" s="161" t="s">
        <v>150</v>
      </c>
      <c r="B249" s="162" t="s">
        <v>99</v>
      </c>
      <c r="C249" s="180" t="s">
        <v>100</v>
      </c>
      <c r="D249" s="163"/>
      <c r="E249" s="164"/>
      <c r="F249" s="165"/>
      <c r="G249" s="166">
        <f>SUMIF(AG250:AG251,"&lt;&gt;NOR",G250:G251)</f>
        <v>0</v>
      </c>
      <c r="H249" s="160"/>
      <c r="I249" s="160">
        <f>SUM(I250:I251)</f>
        <v>0</v>
      </c>
      <c r="J249" s="160"/>
      <c r="K249" s="160">
        <f>SUM(K250:K251)</f>
        <v>0</v>
      </c>
      <c r="L249" s="160"/>
      <c r="M249" s="160">
        <f>SUM(M250:M251)</f>
        <v>0</v>
      </c>
      <c r="N249" s="160"/>
      <c r="O249" s="160">
        <f>SUM(O250:O251)</f>
        <v>0</v>
      </c>
      <c r="P249" s="160"/>
      <c r="Q249" s="160">
        <f>SUM(Q250:Q251)</f>
        <v>0</v>
      </c>
      <c r="R249" s="160"/>
      <c r="S249" s="160"/>
      <c r="T249" s="160"/>
      <c r="U249" s="160"/>
      <c r="V249" s="160">
        <f>SUM(V250:V251)</f>
        <v>0</v>
      </c>
      <c r="W249" s="160"/>
      <c r="X249" s="160"/>
      <c r="AG249" t="s">
        <v>151</v>
      </c>
    </row>
    <row r="250" spans="1:60" outlineLevel="1">
      <c r="A250" s="173">
        <v>83</v>
      </c>
      <c r="B250" s="174" t="s">
        <v>566</v>
      </c>
      <c r="C250" s="183" t="s">
        <v>567</v>
      </c>
      <c r="D250" s="175" t="s">
        <v>252</v>
      </c>
      <c r="E250" s="176">
        <v>1</v>
      </c>
      <c r="F250" s="177"/>
      <c r="G250" s="178">
        <f>ROUND(E250*F250,2)</f>
        <v>0</v>
      </c>
      <c r="H250" s="157"/>
      <c r="I250" s="156">
        <f>ROUND(E250*H250,2)</f>
        <v>0</v>
      </c>
      <c r="J250" s="157"/>
      <c r="K250" s="156">
        <f>ROUND(E250*J250,2)</f>
        <v>0</v>
      </c>
      <c r="L250" s="156">
        <v>21</v>
      </c>
      <c r="M250" s="156">
        <f>G250*(1+L250/100)</f>
        <v>0</v>
      </c>
      <c r="N250" s="156">
        <v>0</v>
      </c>
      <c r="O250" s="156">
        <f>ROUND(E250*N250,2)</f>
        <v>0</v>
      </c>
      <c r="P250" s="156">
        <v>0</v>
      </c>
      <c r="Q250" s="156">
        <f>ROUND(E250*P250,2)</f>
        <v>0</v>
      </c>
      <c r="R250" s="156"/>
      <c r="S250" s="156" t="s">
        <v>155</v>
      </c>
      <c r="T250" s="156" t="s">
        <v>156</v>
      </c>
      <c r="U250" s="156">
        <v>0</v>
      </c>
      <c r="V250" s="156">
        <f>ROUND(E250*U250,2)</f>
        <v>0</v>
      </c>
      <c r="W250" s="156"/>
      <c r="X250" s="156" t="s">
        <v>257</v>
      </c>
      <c r="Y250" s="147"/>
      <c r="Z250" s="147"/>
      <c r="AA250" s="147"/>
      <c r="AB250" s="147"/>
      <c r="AC250" s="147"/>
      <c r="AD250" s="147"/>
      <c r="AE250" s="147"/>
      <c r="AF250" s="147"/>
      <c r="AG250" s="147" t="s">
        <v>258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1">
      <c r="A251" s="173">
        <v>84</v>
      </c>
      <c r="B251" s="174" t="s">
        <v>250</v>
      </c>
      <c r="C251" s="183" t="s">
        <v>251</v>
      </c>
      <c r="D251" s="175" t="s">
        <v>252</v>
      </c>
      <c r="E251" s="176">
        <v>1</v>
      </c>
      <c r="F251" s="177"/>
      <c r="G251" s="178">
        <f>ROUND(E251*F251,2)</f>
        <v>0</v>
      </c>
      <c r="H251" s="157"/>
      <c r="I251" s="156">
        <f>ROUND(E251*H251,2)</f>
        <v>0</v>
      </c>
      <c r="J251" s="157"/>
      <c r="K251" s="156">
        <f>ROUND(E251*J251,2)</f>
        <v>0</v>
      </c>
      <c r="L251" s="156">
        <v>21</v>
      </c>
      <c r="M251" s="156">
        <f>G251*(1+L251/100)</f>
        <v>0</v>
      </c>
      <c r="N251" s="156">
        <v>0</v>
      </c>
      <c r="O251" s="156">
        <f>ROUND(E251*N251,2)</f>
        <v>0</v>
      </c>
      <c r="P251" s="156">
        <v>0</v>
      </c>
      <c r="Q251" s="156">
        <f>ROUND(E251*P251,2)</f>
        <v>0</v>
      </c>
      <c r="R251" s="156"/>
      <c r="S251" s="156" t="s">
        <v>164</v>
      </c>
      <c r="T251" s="156" t="s">
        <v>156</v>
      </c>
      <c r="U251" s="156">
        <v>0</v>
      </c>
      <c r="V251" s="156">
        <f>ROUND(E251*U251,2)</f>
        <v>0</v>
      </c>
      <c r="W251" s="156"/>
      <c r="X251" s="156" t="s">
        <v>157</v>
      </c>
      <c r="Y251" s="147"/>
      <c r="Z251" s="147"/>
      <c r="AA251" s="147"/>
      <c r="AB251" s="147"/>
      <c r="AC251" s="147"/>
      <c r="AD251" s="147"/>
      <c r="AE251" s="147"/>
      <c r="AF251" s="147"/>
      <c r="AG251" s="147" t="s">
        <v>158</v>
      </c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ht="13">
      <c r="A252" s="161" t="s">
        <v>150</v>
      </c>
      <c r="B252" s="162" t="s">
        <v>103</v>
      </c>
      <c r="C252" s="180" t="s">
        <v>104</v>
      </c>
      <c r="D252" s="163"/>
      <c r="E252" s="164"/>
      <c r="F252" s="165"/>
      <c r="G252" s="166">
        <f>SUMIF(AG253:AG256,"&lt;&gt;NOR",G253:G256)</f>
        <v>0</v>
      </c>
      <c r="H252" s="160"/>
      <c r="I252" s="160">
        <f>SUM(I253:I256)</f>
        <v>0</v>
      </c>
      <c r="J252" s="160"/>
      <c r="K252" s="160">
        <f>SUM(K253:K256)</f>
        <v>0</v>
      </c>
      <c r="L252" s="160"/>
      <c r="M252" s="160">
        <f>SUM(M253:M256)</f>
        <v>0</v>
      </c>
      <c r="N252" s="160"/>
      <c r="O252" s="160">
        <f>SUM(O253:O256)</f>
        <v>0</v>
      </c>
      <c r="P252" s="160"/>
      <c r="Q252" s="160">
        <f>SUM(Q253:Q256)</f>
        <v>0</v>
      </c>
      <c r="R252" s="160"/>
      <c r="S252" s="160"/>
      <c r="T252" s="160"/>
      <c r="U252" s="160"/>
      <c r="V252" s="160">
        <f>SUM(V253:V256)</f>
        <v>0</v>
      </c>
      <c r="W252" s="160"/>
      <c r="X252" s="160"/>
      <c r="AG252" t="s">
        <v>151</v>
      </c>
    </row>
    <row r="253" spans="1:60" outlineLevel="1">
      <c r="A253" s="173">
        <v>85</v>
      </c>
      <c r="B253" s="174" t="s">
        <v>256</v>
      </c>
      <c r="C253" s="183" t="s">
        <v>104</v>
      </c>
      <c r="D253" s="175" t="s">
        <v>255</v>
      </c>
      <c r="E253" s="176">
        <v>1</v>
      </c>
      <c r="F253" s="177"/>
      <c r="G253" s="178">
        <f>ROUND(E253*F253,2)</f>
        <v>0</v>
      </c>
      <c r="H253" s="157"/>
      <c r="I253" s="156">
        <f>ROUND(E253*H253,2)</f>
        <v>0</v>
      </c>
      <c r="J253" s="157"/>
      <c r="K253" s="156">
        <f>ROUND(E253*J253,2)</f>
        <v>0</v>
      </c>
      <c r="L253" s="156">
        <v>21</v>
      </c>
      <c r="M253" s="156">
        <f>G253*(1+L253/100)</f>
        <v>0</v>
      </c>
      <c r="N253" s="156">
        <v>0</v>
      </c>
      <c r="O253" s="156">
        <f>ROUND(E253*N253,2)</f>
        <v>0</v>
      </c>
      <c r="P253" s="156">
        <v>0</v>
      </c>
      <c r="Q253" s="156">
        <f>ROUND(E253*P253,2)</f>
        <v>0</v>
      </c>
      <c r="R253" s="156"/>
      <c r="S253" s="156" t="s">
        <v>155</v>
      </c>
      <c r="T253" s="156" t="s">
        <v>156</v>
      </c>
      <c r="U253" s="156">
        <v>0</v>
      </c>
      <c r="V253" s="156">
        <f>ROUND(E253*U253,2)</f>
        <v>0</v>
      </c>
      <c r="W253" s="156"/>
      <c r="X253" s="156" t="s">
        <v>257</v>
      </c>
      <c r="Y253" s="147"/>
      <c r="Z253" s="147"/>
      <c r="AA253" s="147"/>
      <c r="AB253" s="147"/>
      <c r="AC253" s="147"/>
      <c r="AD253" s="147"/>
      <c r="AE253" s="147"/>
      <c r="AF253" s="147"/>
      <c r="AG253" s="147" t="s">
        <v>258</v>
      </c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>
      <c r="A254" s="173">
        <v>86</v>
      </c>
      <c r="B254" s="174" t="s">
        <v>259</v>
      </c>
      <c r="C254" s="183" t="s">
        <v>260</v>
      </c>
      <c r="D254" s="175" t="s">
        <v>255</v>
      </c>
      <c r="E254" s="176">
        <v>1</v>
      </c>
      <c r="F254" s="177"/>
      <c r="G254" s="178">
        <f>ROUND(E254*F254,2)</f>
        <v>0</v>
      </c>
      <c r="H254" s="157"/>
      <c r="I254" s="156">
        <f>ROUND(E254*H254,2)</f>
        <v>0</v>
      </c>
      <c r="J254" s="157"/>
      <c r="K254" s="156">
        <f>ROUND(E254*J254,2)</f>
        <v>0</v>
      </c>
      <c r="L254" s="156">
        <v>21</v>
      </c>
      <c r="M254" s="156">
        <f>G254*(1+L254/100)</f>
        <v>0</v>
      </c>
      <c r="N254" s="156">
        <v>0</v>
      </c>
      <c r="O254" s="156">
        <f>ROUND(E254*N254,2)</f>
        <v>0</v>
      </c>
      <c r="P254" s="156">
        <v>0</v>
      </c>
      <c r="Q254" s="156">
        <f>ROUND(E254*P254,2)</f>
        <v>0</v>
      </c>
      <c r="R254" s="156"/>
      <c r="S254" s="156" t="s">
        <v>164</v>
      </c>
      <c r="T254" s="156" t="s">
        <v>156</v>
      </c>
      <c r="U254" s="156">
        <v>0</v>
      </c>
      <c r="V254" s="156">
        <f>ROUND(E254*U254,2)</f>
        <v>0</v>
      </c>
      <c r="W254" s="156"/>
      <c r="X254" s="156" t="s">
        <v>157</v>
      </c>
      <c r="Y254" s="147"/>
      <c r="Z254" s="147"/>
      <c r="AA254" s="147"/>
      <c r="AB254" s="147"/>
      <c r="AC254" s="147"/>
      <c r="AD254" s="147"/>
      <c r="AE254" s="147"/>
      <c r="AF254" s="147"/>
      <c r="AG254" s="147" t="s">
        <v>158</v>
      </c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outlineLevel="1">
      <c r="A255" s="173">
        <v>87</v>
      </c>
      <c r="B255" s="174" t="s">
        <v>261</v>
      </c>
      <c r="C255" s="183" t="s">
        <v>262</v>
      </c>
      <c r="D255" s="175" t="s">
        <v>255</v>
      </c>
      <c r="E255" s="176">
        <v>1</v>
      </c>
      <c r="F255" s="177"/>
      <c r="G255" s="178">
        <f>ROUND(E255*F255,2)</f>
        <v>0</v>
      </c>
      <c r="H255" s="157"/>
      <c r="I255" s="156">
        <f>ROUND(E255*H255,2)</f>
        <v>0</v>
      </c>
      <c r="J255" s="157"/>
      <c r="K255" s="156">
        <f>ROUND(E255*J255,2)</f>
        <v>0</v>
      </c>
      <c r="L255" s="156">
        <v>21</v>
      </c>
      <c r="M255" s="156">
        <f>G255*(1+L255/100)</f>
        <v>0</v>
      </c>
      <c r="N255" s="156">
        <v>0</v>
      </c>
      <c r="O255" s="156">
        <f>ROUND(E255*N255,2)</f>
        <v>0</v>
      </c>
      <c r="P255" s="156">
        <v>0</v>
      </c>
      <c r="Q255" s="156">
        <f>ROUND(E255*P255,2)</f>
        <v>0</v>
      </c>
      <c r="R255" s="156"/>
      <c r="S255" s="156" t="s">
        <v>164</v>
      </c>
      <c r="T255" s="156" t="s">
        <v>156</v>
      </c>
      <c r="U255" s="156">
        <v>0</v>
      </c>
      <c r="V255" s="156">
        <f>ROUND(E255*U255,2)</f>
        <v>0</v>
      </c>
      <c r="W255" s="156"/>
      <c r="X255" s="156" t="s">
        <v>157</v>
      </c>
      <c r="Y255" s="147"/>
      <c r="Z255" s="147"/>
      <c r="AA255" s="147"/>
      <c r="AB255" s="147"/>
      <c r="AC255" s="147"/>
      <c r="AD255" s="147"/>
      <c r="AE255" s="147"/>
      <c r="AF255" s="147"/>
      <c r="AG255" s="147" t="s">
        <v>158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outlineLevel="1">
      <c r="A256" s="173">
        <v>88</v>
      </c>
      <c r="B256" s="174" t="s">
        <v>263</v>
      </c>
      <c r="C256" s="183" t="s">
        <v>264</v>
      </c>
      <c r="D256" s="175" t="s">
        <v>255</v>
      </c>
      <c r="E256" s="176">
        <v>1</v>
      </c>
      <c r="F256" s="177"/>
      <c r="G256" s="178">
        <f>ROUND(E256*F256,2)</f>
        <v>0</v>
      </c>
      <c r="H256" s="157"/>
      <c r="I256" s="156">
        <f>ROUND(E256*H256,2)</f>
        <v>0</v>
      </c>
      <c r="J256" s="157"/>
      <c r="K256" s="156">
        <f>ROUND(E256*J256,2)</f>
        <v>0</v>
      </c>
      <c r="L256" s="156">
        <v>21</v>
      </c>
      <c r="M256" s="156">
        <f>G256*(1+L256/100)</f>
        <v>0</v>
      </c>
      <c r="N256" s="156">
        <v>0</v>
      </c>
      <c r="O256" s="156">
        <f>ROUND(E256*N256,2)</f>
        <v>0</v>
      </c>
      <c r="P256" s="156">
        <v>0</v>
      </c>
      <c r="Q256" s="156">
        <f>ROUND(E256*P256,2)</f>
        <v>0</v>
      </c>
      <c r="R256" s="156"/>
      <c r="S256" s="156" t="s">
        <v>164</v>
      </c>
      <c r="T256" s="156" t="s">
        <v>156</v>
      </c>
      <c r="U256" s="156">
        <v>0</v>
      </c>
      <c r="V256" s="156">
        <f>ROUND(E256*U256,2)</f>
        <v>0</v>
      </c>
      <c r="W256" s="156"/>
      <c r="X256" s="156" t="s">
        <v>157</v>
      </c>
      <c r="Y256" s="147"/>
      <c r="Z256" s="147"/>
      <c r="AA256" s="147"/>
      <c r="AB256" s="147"/>
      <c r="AC256" s="147"/>
      <c r="AD256" s="147"/>
      <c r="AE256" s="147"/>
      <c r="AF256" s="147"/>
      <c r="AG256" s="147" t="s">
        <v>158</v>
      </c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ht="13">
      <c r="A257" s="161" t="s">
        <v>150</v>
      </c>
      <c r="B257" s="162" t="s">
        <v>105</v>
      </c>
      <c r="C257" s="180" t="s">
        <v>106</v>
      </c>
      <c r="D257" s="163"/>
      <c r="E257" s="164"/>
      <c r="F257" s="165"/>
      <c r="G257" s="166">
        <f>SUMIF(AG258:AG258,"&lt;&gt;NOR",G258:G258)</f>
        <v>0</v>
      </c>
      <c r="H257" s="160"/>
      <c r="I257" s="160">
        <f>SUM(I258:I258)</f>
        <v>0</v>
      </c>
      <c r="J257" s="160"/>
      <c r="K257" s="160">
        <f>SUM(K258:K258)</f>
        <v>0</v>
      </c>
      <c r="L257" s="160"/>
      <c r="M257" s="160">
        <f>SUM(M258:M258)</f>
        <v>0</v>
      </c>
      <c r="N257" s="160"/>
      <c r="O257" s="160">
        <f>SUM(O258:O258)</f>
        <v>0</v>
      </c>
      <c r="P257" s="160"/>
      <c r="Q257" s="160">
        <f>SUM(Q258:Q258)</f>
        <v>0</v>
      </c>
      <c r="R257" s="160"/>
      <c r="S257" s="160"/>
      <c r="T257" s="160"/>
      <c r="U257" s="160"/>
      <c r="V257" s="160">
        <f>SUM(V258:V258)</f>
        <v>0</v>
      </c>
      <c r="W257" s="160"/>
      <c r="X257" s="160"/>
      <c r="AG257" t="s">
        <v>151</v>
      </c>
    </row>
    <row r="258" spans="1:60" outlineLevel="1">
      <c r="A258" s="173">
        <v>89</v>
      </c>
      <c r="B258" s="174" t="s">
        <v>265</v>
      </c>
      <c r="C258" s="183" t="s">
        <v>106</v>
      </c>
      <c r="D258" s="175" t="s">
        <v>255</v>
      </c>
      <c r="E258" s="176">
        <v>1</v>
      </c>
      <c r="F258" s="177"/>
      <c r="G258" s="178">
        <f>ROUND(E258*F258,2)</f>
        <v>0</v>
      </c>
      <c r="H258" s="157"/>
      <c r="I258" s="156">
        <f>ROUND(E258*H258,2)</f>
        <v>0</v>
      </c>
      <c r="J258" s="157"/>
      <c r="K258" s="156">
        <f>ROUND(E258*J258,2)</f>
        <v>0</v>
      </c>
      <c r="L258" s="156">
        <v>21</v>
      </c>
      <c r="M258" s="156">
        <f>G258*(1+L258/100)</f>
        <v>0</v>
      </c>
      <c r="N258" s="156">
        <v>0</v>
      </c>
      <c r="O258" s="156">
        <f>ROUND(E258*N258,2)</f>
        <v>0</v>
      </c>
      <c r="P258" s="156">
        <v>0</v>
      </c>
      <c r="Q258" s="156">
        <f>ROUND(E258*P258,2)</f>
        <v>0</v>
      </c>
      <c r="R258" s="156"/>
      <c r="S258" s="156" t="s">
        <v>155</v>
      </c>
      <c r="T258" s="156" t="s">
        <v>156</v>
      </c>
      <c r="U258" s="156">
        <v>0</v>
      </c>
      <c r="V258" s="156">
        <f>ROUND(E258*U258,2)</f>
        <v>0</v>
      </c>
      <c r="W258" s="156"/>
      <c r="X258" s="156" t="s">
        <v>257</v>
      </c>
      <c r="Y258" s="147"/>
      <c r="Z258" s="147"/>
      <c r="AA258" s="147"/>
      <c r="AB258" s="147"/>
      <c r="AC258" s="147"/>
      <c r="AD258" s="147"/>
      <c r="AE258" s="147"/>
      <c r="AF258" s="147"/>
      <c r="AG258" s="147" t="s">
        <v>258</v>
      </c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ht="13">
      <c r="A259" s="161" t="s">
        <v>150</v>
      </c>
      <c r="B259" s="162" t="s">
        <v>107</v>
      </c>
      <c r="C259" s="180" t="s">
        <v>108</v>
      </c>
      <c r="D259" s="163"/>
      <c r="E259" s="164"/>
      <c r="F259" s="165"/>
      <c r="G259" s="166">
        <f>SUMIF(AG260:AG260,"&lt;&gt;NOR",G260:G260)</f>
        <v>0</v>
      </c>
      <c r="H259" s="160"/>
      <c r="I259" s="160">
        <f>SUM(I260:I260)</f>
        <v>0</v>
      </c>
      <c r="J259" s="160"/>
      <c r="K259" s="160">
        <f>SUM(K260:K260)</f>
        <v>0</v>
      </c>
      <c r="L259" s="160"/>
      <c r="M259" s="160">
        <f>SUM(M260:M260)</f>
        <v>0</v>
      </c>
      <c r="N259" s="160"/>
      <c r="O259" s="160">
        <f>SUM(O260:O260)</f>
        <v>0</v>
      </c>
      <c r="P259" s="160"/>
      <c r="Q259" s="160">
        <f>SUM(Q260:Q260)</f>
        <v>0</v>
      </c>
      <c r="R259" s="160"/>
      <c r="S259" s="160"/>
      <c r="T259" s="160"/>
      <c r="U259" s="160"/>
      <c r="V259" s="160">
        <f>SUM(V260:V260)</f>
        <v>0</v>
      </c>
      <c r="W259" s="160"/>
      <c r="X259" s="160"/>
      <c r="AG259" t="s">
        <v>151</v>
      </c>
    </row>
    <row r="260" spans="1:60" outlineLevel="1">
      <c r="A260" s="173">
        <v>90</v>
      </c>
      <c r="B260" s="174" t="s">
        <v>266</v>
      </c>
      <c r="C260" s="183" t="s">
        <v>108</v>
      </c>
      <c r="D260" s="175" t="s">
        <v>255</v>
      </c>
      <c r="E260" s="176">
        <v>1</v>
      </c>
      <c r="F260" s="177"/>
      <c r="G260" s="178">
        <f>ROUND(E260*F260,2)</f>
        <v>0</v>
      </c>
      <c r="H260" s="157"/>
      <c r="I260" s="156">
        <f>ROUND(E260*H260,2)</f>
        <v>0</v>
      </c>
      <c r="J260" s="157"/>
      <c r="K260" s="156">
        <f>ROUND(E260*J260,2)</f>
        <v>0</v>
      </c>
      <c r="L260" s="156">
        <v>21</v>
      </c>
      <c r="M260" s="156">
        <f>G260*(1+L260/100)</f>
        <v>0</v>
      </c>
      <c r="N260" s="156">
        <v>0</v>
      </c>
      <c r="O260" s="156">
        <f>ROUND(E260*N260,2)</f>
        <v>0</v>
      </c>
      <c r="P260" s="156">
        <v>0</v>
      </c>
      <c r="Q260" s="156">
        <f>ROUND(E260*P260,2)</f>
        <v>0</v>
      </c>
      <c r="R260" s="156"/>
      <c r="S260" s="156" t="s">
        <v>155</v>
      </c>
      <c r="T260" s="156" t="s">
        <v>156</v>
      </c>
      <c r="U260" s="156">
        <v>0</v>
      </c>
      <c r="V260" s="156">
        <f>ROUND(E260*U260,2)</f>
        <v>0</v>
      </c>
      <c r="W260" s="156"/>
      <c r="X260" s="156" t="s">
        <v>257</v>
      </c>
      <c r="Y260" s="147"/>
      <c r="Z260" s="147"/>
      <c r="AA260" s="147"/>
      <c r="AB260" s="147"/>
      <c r="AC260" s="147"/>
      <c r="AD260" s="147"/>
      <c r="AE260" s="147"/>
      <c r="AF260" s="147"/>
      <c r="AG260" s="147" t="s">
        <v>258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ht="13">
      <c r="A261" s="161" t="s">
        <v>150</v>
      </c>
      <c r="B261" s="162" t="s">
        <v>109</v>
      </c>
      <c r="C261" s="180" t="s">
        <v>30</v>
      </c>
      <c r="D261" s="163"/>
      <c r="E261" s="164"/>
      <c r="F261" s="165"/>
      <c r="G261" s="166">
        <f>SUMIF(AG262:AG262,"&lt;&gt;NOR",G262:G262)</f>
        <v>0</v>
      </c>
      <c r="H261" s="160"/>
      <c r="I261" s="160">
        <f>SUM(I262:I262)</f>
        <v>0</v>
      </c>
      <c r="J261" s="160"/>
      <c r="K261" s="160">
        <f>SUM(K262:K262)</f>
        <v>0</v>
      </c>
      <c r="L261" s="160"/>
      <c r="M261" s="160">
        <f>SUM(M262:M262)</f>
        <v>0</v>
      </c>
      <c r="N261" s="160"/>
      <c r="O261" s="160">
        <f>SUM(O262:O262)</f>
        <v>0</v>
      </c>
      <c r="P261" s="160"/>
      <c r="Q261" s="160">
        <f>SUM(Q262:Q262)</f>
        <v>0</v>
      </c>
      <c r="R261" s="160"/>
      <c r="S261" s="160"/>
      <c r="T261" s="160"/>
      <c r="U261" s="160"/>
      <c r="V261" s="160">
        <f>SUM(V262:V262)</f>
        <v>0</v>
      </c>
      <c r="W261" s="160"/>
      <c r="X261" s="160"/>
      <c r="AG261" t="s">
        <v>151</v>
      </c>
    </row>
    <row r="262" spans="1:60" outlineLevel="1">
      <c r="A262" s="167">
        <v>91</v>
      </c>
      <c r="B262" s="168" t="s">
        <v>267</v>
      </c>
      <c r="C262" s="181" t="s">
        <v>30</v>
      </c>
      <c r="D262" s="169" t="s">
        <v>255</v>
      </c>
      <c r="E262" s="170">
        <v>1</v>
      </c>
      <c r="F262" s="171"/>
      <c r="G262" s="172">
        <f>ROUND(E262*F262,2)</f>
        <v>0</v>
      </c>
      <c r="H262" s="157"/>
      <c r="I262" s="156">
        <f>ROUND(E262*H262,2)</f>
        <v>0</v>
      </c>
      <c r="J262" s="157"/>
      <c r="K262" s="156">
        <f>ROUND(E262*J262,2)</f>
        <v>0</v>
      </c>
      <c r="L262" s="156">
        <v>21</v>
      </c>
      <c r="M262" s="156">
        <f>G262*(1+L262/100)</f>
        <v>0</v>
      </c>
      <c r="N262" s="156">
        <v>0</v>
      </c>
      <c r="O262" s="156">
        <f>ROUND(E262*N262,2)</f>
        <v>0</v>
      </c>
      <c r="P262" s="156">
        <v>0</v>
      </c>
      <c r="Q262" s="156">
        <f>ROUND(E262*P262,2)</f>
        <v>0</v>
      </c>
      <c r="R262" s="156"/>
      <c r="S262" s="156" t="s">
        <v>164</v>
      </c>
      <c r="T262" s="156" t="s">
        <v>156</v>
      </c>
      <c r="U262" s="156">
        <v>0</v>
      </c>
      <c r="V262" s="156">
        <f>ROUND(E262*U262,2)</f>
        <v>0</v>
      </c>
      <c r="W262" s="156"/>
      <c r="X262" s="156" t="s">
        <v>157</v>
      </c>
      <c r="Y262" s="147"/>
      <c r="Z262" s="147"/>
      <c r="AA262" s="147"/>
      <c r="AB262" s="147"/>
      <c r="AC262" s="147"/>
      <c r="AD262" s="147"/>
      <c r="AE262" s="147"/>
      <c r="AF262" s="147"/>
      <c r="AG262" s="147" t="s">
        <v>158</v>
      </c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>
      <c r="A263" s="3"/>
      <c r="B263" s="4"/>
      <c r="C263" s="184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AE263">
        <v>15</v>
      </c>
      <c r="AF263">
        <v>21</v>
      </c>
      <c r="AG263" t="s">
        <v>137</v>
      </c>
    </row>
    <row r="264" spans="1:60" ht="13">
      <c r="A264" s="150"/>
      <c r="B264" s="151" t="s">
        <v>31</v>
      </c>
      <c r="C264" s="185"/>
      <c r="D264" s="152"/>
      <c r="E264" s="153"/>
      <c r="F264" s="153"/>
      <c r="G264" s="179">
        <f>G8+G55+G91+G106+G120+G161+G170+G207+G210+G218+G224+G234+G249+G252+G257+G259+G261</f>
        <v>0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AE264">
        <f>SUMIF(L7:L262,AE263,G7:G262)</f>
        <v>0</v>
      </c>
      <c r="AF264">
        <f>SUMIF(L7:L262,AF263,G7:G262)</f>
        <v>0</v>
      </c>
      <c r="AG264" t="s">
        <v>268</v>
      </c>
    </row>
    <row r="265" spans="1:60">
      <c r="A265" s="3"/>
      <c r="B265" s="4"/>
      <c r="C265" s="184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60">
      <c r="A266" s="3"/>
      <c r="B266" s="4"/>
      <c r="C266" s="184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60">
      <c r="A267" s="250" t="s">
        <v>269</v>
      </c>
      <c r="B267" s="250"/>
      <c r="C267" s="251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60">
      <c r="A268" s="252"/>
      <c r="B268" s="253"/>
      <c r="C268" s="254"/>
      <c r="D268" s="253"/>
      <c r="E268" s="253"/>
      <c r="F268" s="253"/>
      <c r="G268" s="25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AG268" t="s">
        <v>270</v>
      </c>
    </row>
    <row r="269" spans="1:60">
      <c r="A269" s="256"/>
      <c r="B269" s="257"/>
      <c r="C269" s="258"/>
      <c r="D269" s="257"/>
      <c r="E269" s="257"/>
      <c r="F269" s="257"/>
      <c r="G269" s="259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60">
      <c r="A270" s="256"/>
      <c r="B270" s="257"/>
      <c r="C270" s="258"/>
      <c r="D270" s="257"/>
      <c r="E270" s="257"/>
      <c r="F270" s="257"/>
      <c r="G270" s="259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60">
      <c r="A271" s="256"/>
      <c r="B271" s="257"/>
      <c r="C271" s="258"/>
      <c r="D271" s="257"/>
      <c r="E271" s="257"/>
      <c r="F271" s="257"/>
      <c r="G271" s="259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60">
      <c r="A272" s="260"/>
      <c r="B272" s="261"/>
      <c r="C272" s="262"/>
      <c r="D272" s="261"/>
      <c r="E272" s="261"/>
      <c r="F272" s="261"/>
      <c r="G272" s="26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33">
      <c r="A273" s="3"/>
      <c r="B273" s="4"/>
      <c r="C273" s="184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33">
      <c r="C274" s="186"/>
      <c r="D274" s="10"/>
      <c r="AG274" t="s">
        <v>271</v>
      </c>
    </row>
    <row r="275" spans="1:33">
      <c r="D275" s="10"/>
    </row>
    <row r="276" spans="1:33">
      <c r="D276" s="10"/>
    </row>
    <row r="277" spans="1:33">
      <c r="D277" s="10"/>
    </row>
    <row r="278" spans="1:33">
      <c r="D278" s="10"/>
    </row>
    <row r="279" spans="1:33">
      <c r="D279" s="10"/>
    </row>
    <row r="280" spans="1:33">
      <c r="D280" s="10"/>
    </row>
    <row r="281" spans="1:33">
      <c r="D281" s="10"/>
    </row>
    <row r="282" spans="1:33">
      <c r="D282" s="10"/>
    </row>
    <row r="283" spans="1:33">
      <c r="D283" s="10"/>
    </row>
    <row r="284" spans="1:33">
      <c r="D284" s="10"/>
    </row>
    <row r="285" spans="1:33">
      <c r="D285" s="10"/>
    </row>
    <row r="286" spans="1:33">
      <c r="D286" s="10"/>
    </row>
    <row r="287" spans="1:33">
      <c r="D287" s="10"/>
    </row>
    <row r="288" spans="1:33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EkL/RVXhdlxuYZaKbVbEkHp8WXpc+0Dd1xiyZtH8t/LxcLjyEwGnC2VDGP4Qln5sRpeCBPxeLAmy5zoJKaN+7A==" saltValue="cbIHWYkj7QYoXyHnQHEpHQ==" spinCount="100000" sheet="1"/>
  <mergeCells count="6">
    <mergeCell ref="A268:G272"/>
    <mergeCell ref="A1:G1"/>
    <mergeCell ref="C2:G2"/>
    <mergeCell ref="C3:G3"/>
    <mergeCell ref="C4:G4"/>
    <mergeCell ref="A267:C26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/>
  <cols>
    <col min="1" max="1" width="3.453125" customWidth="1"/>
    <col min="2" max="2" width="12.54296875" style="121" customWidth="1"/>
    <col min="3" max="3" width="38.26953125" style="121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43" t="s">
        <v>7</v>
      </c>
      <c r="B1" s="243"/>
      <c r="C1" s="243"/>
      <c r="D1" s="243"/>
      <c r="E1" s="243"/>
      <c r="F1" s="243"/>
      <c r="G1" s="243"/>
      <c r="AG1" t="s">
        <v>125</v>
      </c>
    </row>
    <row r="2" spans="1:60" ht="25" customHeight="1">
      <c r="A2" s="139" t="s">
        <v>8</v>
      </c>
      <c r="B2" s="49" t="s">
        <v>43</v>
      </c>
      <c r="C2" s="244" t="s">
        <v>44</v>
      </c>
      <c r="D2" s="245"/>
      <c r="E2" s="245"/>
      <c r="F2" s="245"/>
      <c r="G2" s="246"/>
      <c r="AG2" t="s">
        <v>126</v>
      </c>
    </row>
    <row r="3" spans="1:60" ht="25" customHeight="1">
      <c r="A3" s="139" t="s">
        <v>9</v>
      </c>
      <c r="B3" s="49" t="s">
        <v>46</v>
      </c>
      <c r="C3" s="244" t="s">
        <v>47</v>
      </c>
      <c r="D3" s="245"/>
      <c r="E3" s="245"/>
      <c r="F3" s="245"/>
      <c r="G3" s="246"/>
      <c r="AC3" s="121" t="s">
        <v>126</v>
      </c>
      <c r="AG3" t="s">
        <v>127</v>
      </c>
    </row>
    <row r="4" spans="1:60" ht="25" customHeight="1">
      <c r="A4" s="140" t="s">
        <v>10</v>
      </c>
      <c r="B4" s="141" t="s">
        <v>50</v>
      </c>
      <c r="C4" s="247" t="s">
        <v>51</v>
      </c>
      <c r="D4" s="248"/>
      <c r="E4" s="248"/>
      <c r="F4" s="248"/>
      <c r="G4" s="249"/>
      <c r="AG4" t="s">
        <v>128</v>
      </c>
    </row>
    <row r="5" spans="1:60">
      <c r="D5" s="10"/>
    </row>
    <row r="6" spans="1:60" ht="37.5">
      <c r="A6" s="143" t="s">
        <v>129</v>
      </c>
      <c r="B6" s="145" t="s">
        <v>130</v>
      </c>
      <c r="C6" s="145" t="s">
        <v>131</v>
      </c>
      <c r="D6" s="144" t="s">
        <v>132</v>
      </c>
      <c r="E6" s="143" t="s">
        <v>133</v>
      </c>
      <c r="F6" s="142" t="s">
        <v>134</v>
      </c>
      <c r="G6" s="143" t="s">
        <v>31</v>
      </c>
      <c r="H6" s="146" t="s">
        <v>32</v>
      </c>
      <c r="I6" s="146" t="s">
        <v>135</v>
      </c>
      <c r="J6" s="146" t="s">
        <v>33</v>
      </c>
      <c r="K6" s="146" t="s">
        <v>136</v>
      </c>
      <c r="L6" s="146" t="s">
        <v>137</v>
      </c>
      <c r="M6" s="146" t="s">
        <v>138</v>
      </c>
      <c r="N6" s="146" t="s">
        <v>139</v>
      </c>
      <c r="O6" s="146" t="s">
        <v>140</v>
      </c>
      <c r="P6" s="146" t="s">
        <v>141</v>
      </c>
      <c r="Q6" s="146" t="s">
        <v>142</v>
      </c>
      <c r="R6" s="146" t="s">
        <v>143</v>
      </c>
      <c r="S6" s="146" t="s">
        <v>144</v>
      </c>
      <c r="T6" s="146" t="s">
        <v>145</v>
      </c>
      <c r="U6" s="146" t="s">
        <v>146</v>
      </c>
      <c r="V6" s="146" t="s">
        <v>147</v>
      </c>
      <c r="W6" s="146" t="s">
        <v>148</v>
      </c>
      <c r="X6" s="146" t="s">
        <v>149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ht="13">
      <c r="A8" s="161" t="s">
        <v>150</v>
      </c>
      <c r="B8" s="162" t="s">
        <v>92</v>
      </c>
      <c r="C8" s="180" t="s">
        <v>51</v>
      </c>
      <c r="D8" s="163"/>
      <c r="E8" s="164"/>
      <c r="F8" s="165"/>
      <c r="G8" s="166">
        <f>SUMIF(AG9:AG17,"&lt;&gt;NOR",G9:G17)</f>
        <v>0</v>
      </c>
      <c r="H8" s="160"/>
      <c r="I8" s="160">
        <f>SUM(I9:I17)</f>
        <v>0</v>
      </c>
      <c r="J8" s="160"/>
      <c r="K8" s="160">
        <f>SUM(K9:K17)</f>
        <v>0</v>
      </c>
      <c r="L8" s="160"/>
      <c r="M8" s="160">
        <f>SUM(M9:M17)</f>
        <v>0</v>
      </c>
      <c r="N8" s="160"/>
      <c r="O8" s="160">
        <f>SUM(O9:O17)</f>
        <v>0</v>
      </c>
      <c r="P8" s="160"/>
      <c r="Q8" s="160">
        <f>SUM(Q9:Q17)</f>
        <v>0</v>
      </c>
      <c r="R8" s="160"/>
      <c r="S8" s="160"/>
      <c r="T8" s="160"/>
      <c r="U8" s="160"/>
      <c r="V8" s="160">
        <f>SUM(V9:V17)</f>
        <v>0</v>
      </c>
      <c r="W8" s="160"/>
      <c r="X8" s="160"/>
      <c r="AG8" t="s">
        <v>151</v>
      </c>
    </row>
    <row r="9" spans="1:60" outlineLevel="1">
      <c r="A9" s="173">
        <v>1</v>
      </c>
      <c r="B9" s="174" t="s">
        <v>568</v>
      </c>
      <c r="C9" s="183" t="s">
        <v>569</v>
      </c>
      <c r="D9" s="175" t="s">
        <v>570</v>
      </c>
      <c r="E9" s="176">
        <v>1</v>
      </c>
      <c r="F9" s="177"/>
      <c r="G9" s="178">
        <f t="shared" ref="G9:G17" si="0">ROUND(E9*F9,2)</f>
        <v>0</v>
      </c>
      <c r="H9" s="157"/>
      <c r="I9" s="156">
        <f t="shared" ref="I9:I17" si="1">ROUND(E9*H9,2)</f>
        <v>0</v>
      </c>
      <c r="J9" s="157"/>
      <c r="K9" s="156">
        <f t="shared" ref="K9:K17" si="2">ROUND(E9*J9,2)</f>
        <v>0</v>
      </c>
      <c r="L9" s="156">
        <v>21</v>
      </c>
      <c r="M9" s="156">
        <f t="shared" ref="M9:M17" si="3">G9*(1+L9/100)</f>
        <v>0</v>
      </c>
      <c r="N9" s="156">
        <v>0</v>
      </c>
      <c r="O9" s="156">
        <f t="shared" ref="O9:O17" si="4">ROUND(E9*N9,2)</f>
        <v>0</v>
      </c>
      <c r="P9" s="156">
        <v>0</v>
      </c>
      <c r="Q9" s="156">
        <f t="shared" ref="Q9:Q17" si="5">ROUND(E9*P9,2)</f>
        <v>0</v>
      </c>
      <c r="R9" s="156"/>
      <c r="S9" s="156" t="s">
        <v>164</v>
      </c>
      <c r="T9" s="156" t="s">
        <v>156</v>
      </c>
      <c r="U9" s="156">
        <v>0</v>
      </c>
      <c r="V9" s="156">
        <f t="shared" ref="V9:V17" si="6">ROUND(E9*U9,2)</f>
        <v>0</v>
      </c>
      <c r="W9" s="156"/>
      <c r="X9" s="156" t="s">
        <v>157</v>
      </c>
      <c r="Y9" s="147"/>
      <c r="Z9" s="147"/>
      <c r="AA9" s="147"/>
      <c r="AB9" s="147"/>
      <c r="AC9" s="147"/>
      <c r="AD9" s="147"/>
      <c r="AE9" s="147"/>
      <c r="AF9" s="147"/>
      <c r="AG9" s="147" t="s">
        <v>158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73">
        <v>2</v>
      </c>
      <c r="B10" s="174" t="s">
        <v>571</v>
      </c>
      <c r="C10" s="183" t="s">
        <v>572</v>
      </c>
      <c r="D10" s="175" t="s">
        <v>570</v>
      </c>
      <c r="E10" s="176">
        <v>1</v>
      </c>
      <c r="F10" s="177"/>
      <c r="G10" s="178">
        <f t="shared" si="0"/>
        <v>0</v>
      </c>
      <c r="H10" s="157"/>
      <c r="I10" s="156">
        <f t="shared" si="1"/>
        <v>0</v>
      </c>
      <c r="J10" s="157"/>
      <c r="K10" s="156">
        <f t="shared" si="2"/>
        <v>0</v>
      </c>
      <c r="L10" s="156">
        <v>21</v>
      </c>
      <c r="M10" s="156">
        <f t="shared" si="3"/>
        <v>0</v>
      </c>
      <c r="N10" s="156">
        <v>0</v>
      </c>
      <c r="O10" s="156">
        <f t="shared" si="4"/>
        <v>0</v>
      </c>
      <c r="P10" s="156">
        <v>0</v>
      </c>
      <c r="Q10" s="156">
        <f t="shared" si="5"/>
        <v>0</v>
      </c>
      <c r="R10" s="156"/>
      <c r="S10" s="156" t="s">
        <v>164</v>
      </c>
      <c r="T10" s="156" t="s">
        <v>156</v>
      </c>
      <c r="U10" s="156">
        <v>0</v>
      </c>
      <c r="V10" s="156">
        <f t="shared" si="6"/>
        <v>0</v>
      </c>
      <c r="W10" s="156"/>
      <c r="X10" s="156" t="s">
        <v>157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158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>
      <c r="A11" s="173">
        <v>3</v>
      </c>
      <c r="B11" s="174" t="s">
        <v>573</v>
      </c>
      <c r="C11" s="183" t="s">
        <v>574</v>
      </c>
      <c r="D11" s="175" t="s">
        <v>570</v>
      </c>
      <c r="E11" s="176">
        <v>1</v>
      </c>
      <c r="F11" s="177"/>
      <c r="G11" s="178">
        <f t="shared" si="0"/>
        <v>0</v>
      </c>
      <c r="H11" s="157"/>
      <c r="I11" s="156">
        <f t="shared" si="1"/>
        <v>0</v>
      </c>
      <c r="J11" s="157"/>
      <c r="K11" s="156">
        <f t="shared" si="2"/>
        <v>0</v>
      </c>
      <c r="L11" s="156">
        <v>21</v>
      </c>
      <c r="M11" s="156">
        <f t="shared" si="3"/>
        <v>0</v>
      </c>
      <c r="N11" s="156">
        <v>0</v>
      </c>
      <c r="O11" s="156">
        <f t="shared" si="4"/>
        <v>0</v>
      </c>
      <c r="P11" s="156">
        <v>0</v>
      </c>
      <c r="Q11" s="156">
        <f t="shared" si="5"/>
        <v>0</v>
      </c>
      <c r="R11" s="156"/>
      <c r="S11" s="156" t="s">
        <v>164</v>
      </c>
      <c r="T11" s="156" t="s">
        <v>156</v>
      </c>
      <c r="U11" s="156">
        <v>0</v>
      </c>
      <c r="V11" s="156">
        <f t="shared" si="6"/>
        <v>0</v>
      </c>
      <c r="W11" s="156"/>
      <c r="X11" s="156" t="s">
        <v>157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158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>
      <c r="A12" s="173">
        <v>4</v>
      </c>
      <c r="B12" s="174" t="s">
        <v>575</v>
      </c>
      <c r="C12" s="183" t="s">
        <v>576</v>
      </c>
      <c r="D12" s="175" t="s">
        <v>570</v>
      </c>
      <c r="E12" s="176">
        <v>1</v>
      </c>
      <c r="F12" s="177"/>
      <c r="G12" s="178">
        <f t="shared" si="0"/>
        <v>0</v>
      </c>
      <c r="H12" s="157"/>
      <c r="I12" s="156">
        <f t="shared" si="1"/>
        <v>0</v>
      </c>
      <c r="J12" s="157"/>
      <c r="K12" s="156">
        <f t="shared" si="2"/>
        <v>0</v>
      </c>
      <c r="L12" s="156">
        <v>21</v>
      </c>
      <c r="M12" s="156">
        <f t="shared" si="3"/>
        <v>0</v>
      </c>
      <c r="N12" s="156">
        <v>0</v>
      </c>
      <c r="O12" s="156">
        <f t="shared" si="4"/>
        <v>0</v>
      </c>
      <c r="P12" s="156">
        <v>0</v>
      </c>
      <c r="Q12" s="156">
        <f t="shared" si="5"/>
        <v>0</v>
      </c>
      <c r="R12" s="156"/>
      <c r="S12" s="156" t="s">
        <v>164</v>
      </c>
      <c r="T12" s="156" t="s">
        <v>156</v>
      </c>
      <c r="U12" s="156">
        <v>0</v>
      </c>
      <c r="V12" s="156">
        <f t="shared" si="6"/>
        <v>0</v>
      </c>
      <c r="W12" s="156"/>
      <c r="X12" s="156" t="s">
        <v>157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158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73">
        <v>5</v>
      </c>
      <c r="B13" s="174" t="s">
        <v>577</v>
      </c>
      <c r="C13" s="183" t="s">
        <v>578</v>
      </c>
      <c r="D13" s="175" t="s">
        <v>570</v>
      </c>
      <c r="E13" s="176">
        <v>1</v>
      </c>
      <c r="F13" s="177"/>
      <c r="G13" s="178">
        <f t="shared" si="0"/>
        <v>0</v>
      </c>
      <c r="H13" s="157"/>
      <c r="I13" s="156">
        <f t="shared" si="1"/>
        <v>0</v>
      </c>
      <c r="J13" s="157"/>
      <c r="K13" s="156">
        <f t="shared" si="2"/>
        <v>0</v>
      </c>
      <c r="L13" s="156">
        <v>21</v>
      </c>
      <c r="M13" s="156">
        <f t="shared" si="3"/>
        <v>0</v>
      </c>
      <c r="N13" s="156">
        <v>0</v>
      </c>
      <c r="O13" s="156">
        <f t="shared" si="4"/>
        <v>0</v>
      </c>
      <c r="P13" s="156">
        <v>0</v>
      </c>
      <c r="Q13" s="156">
        <f t="shared" si="5"/>
        <v>0</v>
      </c>
      <c r="R13" s="156"/>
      <c r="S13" s="156" t="s">
        <v>164</v>
      </c>
      <c r="T13" s="156" t="s">
        <v>156</v>
      </c>
      <c r="U13" s="156">
        <v>0</v>
      </c>
      <c r="V13" s="156">
        <f t="shared" si="6"/>
        <v>0</v>
      </c>
      <c r="W13" s="156"/>
      <c r="X13" s="156" t="s">
        <v>157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158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73">
        <v>6</v>
      </c>
      <c r="B14" s="174" t="s">
        <v>579</v>
      </c>
      <c r="C14" s="183" t="s">
        <v>580</v>
      </c>
      <c r="D14" s="175" t="s">
        <v>570</v>
      </c>
      <c r="E14" s="176">
        <v>1</v>
      </c>
      <c r="F14" s="177"/>
      <c r="G14" s="178">
        <f t="shared" si="0"/>
        <v>0</v>
      </c>
      <c r="H14" s="157"/>
      <c r="I14" s="156">
        <f t="shared" si="1"/>
        <v>0</v>
      </c>
      <c r="J14" s="157"/>
      <c r="K14" s="156">
        <f t="shared" si="2"/>
        <v>0</v>
      </c>
      <c r="L14" s="156">
        <v>21</v>
      </c>
      <c r="M14" s="156">
        <f t="shared" si="3"/>
        <v>0</v>
      </c>
      <c r="N14" s="156">
        <v>0</v>
      </c>
      <c r="O14" s="156">
        <f t="shared" si="4"/>
        <v>0</v>
      </c>
      <c r="P14" s="156">
        <v>0</v>
      </c>
      <c r="Q14" s="156">
        <f t="shared" si="5"/>
        <v>0</v>
      </c>
      <c r="R14" s="156"/>
      <c r="S14" s="156" t="s">
        <v>164</v>
      </c>
      <c r="T14" s="156" t="s">
        <v>156</v>
      </c>
      <c r="U14" s="156">
        <v>0</v>
      </c>
      <c r="V14" s="156">
        <f t="shared" si="6"/>
        <v>0</v>
      </c>
      <c r="W14" s="156"/>
      <c r="X14" s="156" t="s">
        <v>157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158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73">
        <v>7</v>
      </c>
      <c r="B15" s="174" t="s">
        <v>581</v>
      </c>
      <c r="C15" s="183" t="s">
        <v>582</v>
      </c>
      <c r="D15" s="175" t="s">
        <v>570</v>
      </c>
      <c r="E15" s="176">
        <v>1</v>
      </c>
      <c r="F15" s="177"/>
      <c r="G15" s="178">
        <f t="shared" si="0"/>
        <v>0</v>
      </c>
      <c r="H15" s="157"/>
      <c r="I15" s="156">
        <f t="shared" si="1"/>
        <v>0</v>
      </c>
      <c r="J15" s="157"/>
      <c r="K15" s="156">
        <f t="shared" si="2"/>
        <v>0</v>
      </c>
      <c r="L15" s="156">
        <v>21</v>
      </c>
      <c r="M15" s="156">
        <f t="shared" si="3"/>
        <v>0</v>
      </c>
      <c r="N15" s="156">
        <v>0</v>
      </c>
      <c r="O15" s="156">
        <f t="shared" si="4"/>
        <v>0</v>
      </c>
      <c r="P15" s="156">
        <v>0</v>
      </c>
      <c r="Q15" s="156">
        <f t="shared" si="5"/>
        <v>0</v>
      </c>
      <c r="R15" s="156"/>
      <c r="S15" s="156" t="s">
        <v>164</v>
      </c>
      <c r="T15" s="156" t="s">
        <v>156</v>
      </c>
      <c r="U15" s="156">
        <v>0</v>
      </c>
      <c r="V15" s="156">
        <f t="shared" si="6"/>
        <v>0</v>
      </c>
      <c r="W15" s="156"/>
      <c r="X15" s="156" t="s">
        <v>157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158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>
      <c r="A16" s="173">
        <v>8</v>
      </c>
      <c r="B16" s="174" t="s">
        <v>583</v>
      </c>
      <c r="C16" s="183" t="s">
        <v>584</v>
      </c>
      <c r="D16" s="175" t="s">
        <v>570</v>
      </c>
      <c r="E16" s="176">
        <v>1</v>
      </c>
      <c r="F16" s="177"/>
      <c r="G16" s="178">
        <f t="shared" si="0"/>
        <v>0</v>
      </c>
      <c r="H16" s="157"/>
      <c r="I16" s="156">
        <f t="shared" si="1"/>
        <v>0</v>
      </c>
      <c r="J16" s="157"/>
      <c r="K16" s="156">
        <f t="shared" si="2"/>
        <v>0</v>
      </c>
      <c r="L16" s="156">
        <v>21</v>
      </c>
      <c r="M16" s="156">
        <f t="shared" si="3"/>
        <v>0</v>
      </c>
      <c r="N16" s="156">
        <v>0</v>
      </c>
      <c r="O16" s="156">
        <f t="shared" si="4"/>
        <v>0</v>
      </c>
      <c r="P16" s="156">
        <v>0</v>
      </c>
      <c r="Q16" s="156">
        <f t="shared" si="5"/>
        <v>0</v>
      </c>
      <c r="R16" s="156"/>
      <c r="S16" s="156" t="s">
        <v>164</v>
      </c>
      <c r="T16" s="156" t="s">
        <v>156</v>
      </c>
      <c r="U16" s="156">
        <v>0</v>
      </c>
      <c r="V16" s="156">
        <f t="shared" si="6"/>
        <v>0</v>
      </c>
      <c r="W16" s="156"/>
      <c r="X16" s="156" t="s">
        <v>157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158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67">
        <v>9</v>
      </c>
      <c r="B17" s="168" t="s">
        <v>585</v>
      </c>
      <c r="C17" s="181" t="s">
        <v>586</v>
      </c>
      <c r="D17" s="169" t="s">
        <v>587</v>
      </c>
      <c r="E17" s="170">
        <v>1</v>
      </c>
      <c r="F17" s="171"/>
      <c r="G17" s="172">
        <f t="shared" si="0"/>
        <v>0</v>
      </c>
      <c r="H17" s="157"/>
      <c r="I17" s="156">
        <f t="shared" si="1"/>
        <v>0</v>
      </c>
      <c r="J17" s="157"/>
      <c r="K17" s="156">
        <f t="shared" si="2"/>
        <v>0</v>
      </c>
      <c r="L17" s="156">
        <v>21</v>
      </c>
      <c r="M17" s="156">
        <f t="shared" si="3"/>
        <v>0</v>
      </c>
      <c r="N17" s="156">
        <v>0</v>
      </c>
      <c r="O17" s="156">
        <f t="shared" si="4"/>
        <v>0</v>
      </c>
      <c r="P17" s="156">
        <v>0</v>
      </c>
      <c r="Q17" s="156">
        <f t="shared" si="5"/>
        <v>0</v>
      </c>
      <c r="R17" s="156"/>
      <c r="S17" s="156" t="s">
        <v>164</v>
      </c>
      <c r="T17" s="156" t="s">
        <v>156</v>
      </c>
      <c r="U17" s="156">
        <v>0</v>
      </c>
      <c r="V17" s="156">
        <f t="shared" si="6"/>
        <v>0</v>
      </c>
      <c r="W17" s="156"/>
      <c r="X17" s="156" t="s">
        <v>157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158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>
      <c r="A18" s="3"/>
      <c r="B18" s="4"/>
      <c r="C18" s="184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E18">
        <v>15</v>
      </c>
      <c r="AF18">
        <v>21</v>
      </c>
      <c r="AG18" t="s">
        <v>137</v>
      </c>
    </row>
    <row r="19" spans="1:60" ht="13">
      <c r="A19" s="150"/>
      <c r="B19" s="151" t="s">
        <v>31</v>
      </c>
      <c r="C19" s="185"/>
      <c r="D19" s="152"/>
      <c r="E19" s="153"/>
      <c r="F19" s="153"/>
      <c r="G19" s="179">
        <f>G8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E19">
        <f>SUMIF(L7:L17,AE18,G7:G17)</f>
        <v>0</v>
      </c>
      <c r="AF19">
        <f>SUMIF(L7:L17,AF18,G7:G17)</f>
        <v>0</v>
      </c>
      <c r="AG19" t="s">
        <v>268</v>
      </c>
    </row>
    <row r="20" spans="1:60">
      <c r="A20" s="3"/>
      <c r="B20" s="4"/>
      <c r="C20" s="184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60">
      <c r="A21" s="3"/>
      <c r="B21" s="4"/>
      <c r="C21" s="184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60">
      <c r="A22" s="250" t="s">
        <v>269</v>
      </c>
      <c r="B22" s="250"/>
      <c r="C22" s="251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60">
      <c r="A23" s="252"/>
      <c r="B23" s="253"/>
      <c r="C23" s="254"/>
      <c r="D23" s="253"/>
      <c r="E23" s="253"/>
      <c r="F23" s="253"/>
      <c r="G23" s="25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G23" t="s">
        <v>270</v>
      </c>
    </row>
    <row r="24" spans="1:60">
      <c r="A24" s="256"/>
      <c r="B24" s="257"/>
      <c r="C24" s="258"/>
      <c r="D24" s="257"/>
      <c r="E24" s="257"/>
      <c r="F24" s="257"/>
      <c r="G24" s="25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60">
      <c r="A25" s="256"/>
      <c r="B25" s="257"/>
      <c r="C25" s="258"/>
      <c r="D25" s="257"/>
      <c r="E25" s="257"/>
      <c r="F25" s="257"/>
      <c r="G25" s="25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60">
      <c r="A26" s="256"/>
      <c r="B26" s="257"/>
      <c r="C26" s="258"/>
      <c r="D26" s="257"/>
      <c r="E26" s="257"/>
      <c r="F26" s="257"/>
      <c r="G26" s="25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60">
      <c r="A27" s="260"/>
      <c r="B27" s="261"/>
      <c r="C27" s="262"/>
      <c r="D27" s="261"/>
      <c r="E27" s="261"/>
      <c r="F27" s="261"/>
      <c r="G27" s="26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60">
      <c r="A28" s="3"/>
      <c r="B28" s="4"/>
      <c r="C28" s="184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>
      <c r="C29" s="186"/>
      <c r="D29" s="10"/>
      <c r="AG29" t="s">
        <v>271</v>
      </c>
    </row>
    <row r="30" spans="1:60">
      <c r="D30" s="10"/>
    </row>
    <row r="31" spans="1:60">
      <c r="D31" s="10"/>
    </row>
    <row r="32" spans="1:60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uGFA9DPnWc7w/TVBpNx0xez0Frk05rIg34k/EnpDbiIlaCOCMFtEuVON0re3w3VA/VmJAV7aAC10hm6stMtN6A==" saltValue="mLt99DTyqHbxSwd3W50ngA==" spinCount="100000" sheet="1"/>
  <mergeCells count="6">
    <mergeCell ref="A23:G27"/>
    <mergeCell ref="A1:G1"/>
    <mergeCell ref="C2:G2"/>
    <mergeCell ref="C3:G3"/>
    <mergeCell ref="C4:G4"/>
    <mergeCell ref="A22:C2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/>
  <cols>
    <col min="1" max="1" width="3.453125" customWidth="1"/>
    <col min="2" max="2" width="12.54296875" style="121" customWidth="1"/>
    <col min="3" max="3" width="38.26953125" style="121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43" t="s">
        <v>7</v>
      </c>
      <c r="B1" s="243"/>
      <c r="C1" s="243"/>
      <c r="D1" s="243"/>
      <c r="E1" s="243"/>
      <c r="F1" s="243"/>
      <c r="G1" s="243"/>
      <c r="AG1" t="s">
        <v>125</v>
      </c>
    </row>
    <row r="2" spans="1:60" ht="25" customHeight="1">
      <c r="A2" s="139" t="s">
        <v>8</v>
      </c>
      <c r="B2" s="49" t="s">
        <v>43</v>
      </c>
      <c r="C2" s="244" t="s">
        <v>44</v>
      </c>
      <c r="D2" s="245"/>
      <c r="E2" s="245"/>
      <c r="F2" s="245"/>
      <c r="G2" s="246"/>
      <c r="AG2" t="s">
        <v>126</v>
      </c>
    </row>
    <row r="3" spans="1:60" ht="25" customHeight="1">
      <c r="A3" s="139" t="s">
        <v>9</v>
      </c>
      <c r="B3" s="49" t="s">
        <v>46</v>
      </c>
      <c r="C3" s="244" t="s">
        <v>47</v>
      </c>
      <c r="D3" s="245"/>
      <c r="E3" s="245"/>
      <c r="F3" s="245"/>
      <c r="G3" s="246"/>
      <c r="AC3" s="121" t="s">
        <v>126</v>
      </c>
      <c r="AG3" t="s">
        <v>127</v>
      </c>
    </row>
    <row r="4" spans="1:60" ht="25" customHeight="1">
      <c r="A4" s="140" t="s">
        <v>10</v>
      </c>
      <c r="B4" s="141" t="s">
        <v>52</v>
      </c>
      <c r="C4" s="247" t="s">
        <v>53</v>
      </c>
      <c r="D4" s="248"/>
      <c r="E4" s="248"/>
      <c r="F4" s="248"/>
      <c r="G4" s="249"/>
      <c r="AG4" t="s">
        <v>128</v>
      </c>
    </row>
    <row r="5" spans="1:60">
      <c r="D5" s="10"/>
    </row>
    <row r="6" spans="1:60" ht="37.5">
      <c r="A6" s="143" t="s">
        <v>129</v>
      </c>
      <c r="B6" s="145" t="s">
        <v>130</v>
      </c>
      <c r="C6" s="145" t="s">
        <v>131</v>
      </c>
      <c r="D6" s="144" t="s">
        <v>132</v>
      </c>
      <c r="E6" s="143" t="s">
        <v>133</v>
      </c>
      <c r="F6" s="142" t="s">
        <v>134</v>
      </c>
      <c r="G6" s="143" t="s">
        <v>31</v>
      </c>
      <c r="H6" s="146" t="s">
        <v>32</v>
      </c>
      <c r="I6" s="146" t="s">
        <v>135</v>
      </c>
      <c r="J6" s="146" t="s">
        <v>33</v>
      </c>
      <c r="K6" s="146" t="s">
        <v>136</v>
      </c>
      <c r="L6" s="146" t="s">
        <v>137</v>
      </c>
      <c r="M6" s="146" t="s">
        <v>138</v>
      </c>
      <c r="N6" s="146" t="s">
        <v>139</v>
      </c>
      <c r="O6" s="146" t="s">
        <v>140</v>
      </c>
      <c r="P6" s="146" t="s">
        <v>141</v>
      </c>
      <c r="Q6" s="146" t="s">
        <v>142</v>
      </c>
      <c r="R6" s="146" t="s">
        <v>143</v>
      </c>
      <c r="S6" s="146" t="s">
        <v>144</v>
      </c>
      <c r="T6" s="146" t="s">
        <v>145</v>
      </c>
      <c r="U6" s="146" t="s">
        <v>146</v>
      </c>
      <c r="V6" s="146" t="s">
        <v>147</v>
      </c>
      <c r="W6" s="146" t="s">
        <v>148</v>
      </c>
      <c r="X6" s="146" t="s">
        <v>149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ht="13">
      <c r="A8" s="161" t="s">
        <v>150</v>
      </c>
      <c r="B8" s="162" t="s">
        <v>116</v>
      </c>
      <c r="C8" s="180" t="s">
        <v>77</v>
      </c>
      <c r="D8" s="163"/>
      <c r="E8" s="164"/>
      <c r="F8" s="165"/>
      <c r="G8" s="166">
        <f>SUMIF(AG9:AG38,"&lt;&gt;NOR",G9:G38)</f>
        <v>0</v>
      </c>
      <c r="H8" s="160"/>
      <c r="I8" s="160">
        <f>SUM(I9:I38)</f>
        <v>0</v>
      </c>
      <c r="J8" s="160"/>
      <c r="K8" s="160">
        <f>SUM(K9:K38)</f>
        <v>0</v>
      </c>
      <c r="L8" s="160"/>
      <c r="M8" s="160">
        <f>SUM(M9:M38)</f>
        <v>0</v>
      </c>
      <c r="N8" s="160"/>
      <c r="O8" s="160">
        <f>SUM(O9:O38)</f>
        <v>0</v>
      </c>
      <c r="P8" s="160"/>
      <c r="Q8" s="160">
        <f>SUM(Q9:Q38)</f>
        <v>0</v>
      </c>
      <c r="R8" s="160"/>
      <c r="S8" s="160"/>
      <c r="T8" s="160"/>
      <c r="U8" s="160"/>
      <c r="V8" s="160">
        <f>SUM(V9:V38)</f>
        <v>170.70000000000002</v>
      </c>
      <c r="W8" s="160"/>
      <c r="X8" s="160"/>
      <c r="AG8" t="s">
        <v>151</v>
      </c>
    </row>
    <row r="9" spans="1:60" outlineLevel="1">
      <c r="A9" s="173">
        <v>1</v>
      </c>
      <c r="B9" s="174" t="s">
        <v>588</v>
      </c>
      <c r="C9" s="183" t="s">
        <v>589</v>
      </c>
      <c r="D9" s="175" t="s">
        <v>199</v>
      </c>
      <c r="E9" s="176">
        <v>8</v>
      </c>
      <c r="F9" s="177"/>
      <c r="G9" s="178">
        <f t="shared" ref="G9:G38" si="0">ROUND(E9*F9,2)</f>
        <v>0</v>
      </c>
      <c r="H9" s="157"/>
      <c r="I9" s="156">
        <f t="shared" ref="I9:I38" si="1">ROUND(E9*H9,2)</f>
        <v>0</v>
      </c>
      <c r="J9" s="157"/>
      <c r="K9" s="156">
        <f t="shared" ref="K9:K38" si="2">ROUND(E9*J9,2)</f>
        <v>0</v>
      </c>
      <c r="L9" s="156">
        <v>21</v>
      </c>
      <c r="M9" s="156">
        <f t="shared" ref="M9:M38" si="3">G9*(1+L9/100)</f>
        <v>0</v>
      </c>
      <c r="N9" s="156">
        <v>0</v>
      </c>
      <c r="O9" s="156">
        <f t="shared" ref="O9:O38" si="4">ROUND(E9*N9,2)</f>
        <v>0</v>
      </c>
      <c r="P9" s="156">
        <v>0</v>
      </c>
      <c r="Q9" s="156">
        <f t="shared" ref="Q9:Q38" si="5">ROUND(E9*P9,2)</f>
        <v>0</v>
      </c>
      <c r="R9" s="156"/>
      <c r="S9" s="156" t="s">
        <v>155</v>
      </c>
      <c r="T9" s="156" t="s">
        <v>156</v>
      </c>
      <c r="U9" s="156">
        <v>8.6499999999999994E-2</v>
      </c>
      <c r="V9" s="156">
        <f t="shared" ref="V9:V38" si="6">ROUND(E9*U9,2)</f>
        <v>0.69</v>
      </c>
      <c r="W9" s="156"/>
      <c r="X9" s="156" t="s">
        <v>157</v>
      </c>
      <c r="Y9" s="147"/>
      <c r="Z9" s="147"/>
      <c r="AA9" s="147"/>
      <c r="AB9" s="147"/>
      <c r="AC9" s="147"/>
      <c r="AD9" s="147"/>
      <c r="AE9" s="147"/>
      <c r="AF9" s="147"/>
      <c r="AG9" s="147" t="s">
        <v>220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73">
        <v>2</v>
      </c>
      <c r="B10" s="174" t="s">
        <v>590</v>
      </c>
      <c r="C10" s="183" t="s">
        <v>591</v>
      </c>
      <c r="D10" s="175" t="s">
        <v>570</v>
      </c>
      <c r="E10" s="176">
        <v>1</v>
      </c>
      <c r="F10" s="177"/>
      <c r="G10" s="178">
        <f t="shared" si="0"/>
        <v>0</v>
      </c>
      <c r="H10" s="157"/>
      <c r="I10" s="156">
        <f t="shared" si="1"/>
        <v>0</v>
      </c>
      <c r="J10" s="157"/>
      <c r="K10" s="156">
        <f t="shared" si="2"/>
        <v>0</v>
      </c>
      <c r="L10" s="156">
        <v>21</v>
      </c>
      <c r="M10" s="156">
        <f t="shared" si="3"/>
        <v>0</v>
      </c>
      <c r="N10" s="156">
        <v>0</v>
      </c>
      <c r="O10" s="156">
        <f t="shared" si="4"/>
        <v>0</v>
      </c>
      <c r="P10" s="156">
        <v>0</v>
      </c>
      <c r="Q10" s="156">
        <f t="shared" si="5"/>
        <v>0</v>
      </c>
      <c r="R10" s="156"/>
      <c r="S10" s="156" t="s">
        <v>155</v>
      </c>
      <c r="T10" s="156" t="s">
        <v>156</v>
      </c>
      <c r="U10" s="156">
        <v>0.23200000000000001</v>
      </c>
      <c r="V10" s="156">
        <f t="shared" si="6"/>
        <v>0.23</v>
      </c>
      <c r="W10" s="156"/>
      <c r="X10" s="156" t="s">
        <v>157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220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>
      <c r="A11" s="173">
        <v>3</v>
      </c>
      <c r="B11" s="174" t="s">
        <v>592</v>
      </c>
      <c r="C11" s="183" t="s">
        <v>593</v>
      </c>
      <c r="D11" s="175" t="s">
        <v>570</v>
      </c>
      <c r="E11" s="176">
        <v>2</v>
      </c>
      <c r="F11" s="177"/>
      <c r="G11" s="178">
        <f t="shared" si="0"/>
        <v>0</v>
      </c>
      <c r="H11" s="157"/>
      <c r="I11" s="156">
        <f t="shared" si="1"/>
        <v>0</v>
      </c>
      <c r="J11" s="157"/>
      <c r="K11" s="156">
        <f t="shared" si="2"/>
        <v>0</v>
      </c>
      <c r="L11" s="156">
        <v>21</v>
      </c>
      <c r="M11" s="156">
        <f t="shared" si="3"/>
        <v>0</v>
      </c>
      <c r="N11" s="156">
        <v>0</v>
      </c>
      <c r="O11" s="156">
        <f t="shared" si="4"/>
        <v>0</v>
      </c>
      <c r="P11" s="156">
        <v>0</v>
      </c>
      <c r="Q11" s="156">
        <f t="shared" si="5"/>
        <v>0</v>
      </c>
      <c r="R11" s="156"/>
      <c r="S11" s="156" t="s">
        <v>155</v>
      </c>
      <c r="T11" s="156" t="s">
        <v>156</v>
      </c>
      <c r="U11" s="156">
        <v>0.4325</v>
      </c>
      <c r="V11" s="156">
        <f t="shared" si="6"/>
        <v>0.87</v>
      </c>
      <c r="W11" s="156"/>
      <c r="X11" s="156" t="s">
        <v>157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220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>
      <c r="A12" s="173">
        <v>4</v>
      </c>
      <c r="B12" s="174" t="s">
        <v>594</v>
      </c>
      <c r="C12" s="183" t="s">
        <v>595</v>
      </c>
      <c r="D12" s="175" t="s">
        <v>570</v>
      </c>
      <c r="E12" s="176">
        <v>4</v>
      </c>
      <c r="F12" s="177"/>
      <c r="G12" s="178">
        <f t="shared" si="0"/>
        <v>0</v>
      </c>
      <c r="H12" s="157"/>
      <c r="I12" s="156">
        <f t="shared" si="1"/>
        <v>0</v>
      </c>
      <c r="J12" s="157"/>
      <c r="K12" s="156">
        <f t="shared" si="2"/>
        <v>0</v>
      </c>
      <c r="L12" s="156">
        <v>21</v>
      </c>
      <c r="M12" s="156">
        <f t="shared" si="3"/>
        <v>0</v>
      </c>
      <c r="N12" s="156">
        <v>0</v>
      </c>
      <c r="O12" s="156">
        <f t="shared" si="4"/>
        <v>0</v>
      </c>
      <c r="P12" s="156">
        <v>0</v>
      </c>
      <c r="Q12" s="156">
        <f t="shared" si="5"/>
        <v>0</v>
      </c>
      <c r="R12" s="156"/>
      <c r="S12" s="156" t="s">
        <v>164</v>
      </c>
      <c r="T12" s="156" t="s">
        <v>156</v>
      </c>
      <c r="U12" s="156">
        <v>0</v>
      </c>
      <c r="V12" s="156">
        <f t="shared" si="6"/>
        <v>0</v>
      </c>
      <c r="W12" s="156"/>
      <c r="X12" s="156" t="s">
        <v>157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220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73">
        <v>5</v>
      </c>
      <c r="B13" s="174" t="s">
        <v>596</v>
      </c>
      <c r="C13" s="183" t="s">
        <v>597</v>
      </c>
      <c r="D13" s="175" t="s">
        <v>570</v>
      </c>
      <c r="E13" s="176">
        <v>1</v>
      </c>
      <c r="F13" s="177"/>
      <c r="G13" s="178">
        <f t="shared" si="0"/>
        <v>0</v>
      </c>
      <c r="H13" s="157"/>
      <c r="I13" s="156">
        <f t="shared" si="1"/>
        <v>0</v>
      </c>
      <c r="J13" s="157"/>
      <c r="K13" s="156">
        <f t="shared" si="2"/>
        <v>0</v>
      </c>
      <c r="L13" s="156">
        <v>21</v>
      </c>
      <c r="M13" s="156">
        <f t="shared" si="3"/>
        <v>0</v>
      </c>
      <c r="N13" s="156">
        <v>0</v>
      </c>
      <c r="O13" s="156">
        <f t="shared" si="4"/>
        <v>0</v>
      </c>
      <c r="P13" s="156">
        <v>0</v>
      </c>
      <c r="Q13" s="156">
        <f t="shared" si="5"/>
        <v>0</v>
      </c>
      <c r="R13" s="156"/>
      <c r="S13" s="156" t="s">
        <v>155</v>
      </c>
      <c r="T13" s="156" t="s">
        <v>156</v>
      </c>
      <c r="U13" s="156">
        <v>0.14249999999999999</v>
      </c>
      <c r="V13" s="156">
        <f t="shared" si="6"/>
        <v>0.14000000000000001</v>
      </c>
      <c r="W13" s="156"/>
      <c r="X13" s="156" t="s">
        <v>157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220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73">
        <v>6</v>
      </c>
      <c r="B14" s="174" t="s">
        <v>598</v>
      </c>
      <c r="C14" s="183" t="s">
        <v>599</v>
      </c>
      <c r="D14" s="175" t="s">
        <v>570</v>
      </c>
      <c r="E14" s="176">
        <v>10</v>
      </c>
      <c r="F14" s="177"/>
      <c r="G14" s="178">
        <f t="shared" si="0"/>
        <v>0</v>
      </c>
      <c r="H14" s="157"/>
      <c r="I14" s="156">
        <f t="shared" si="1"/>
        <v>0</v>
      </c>
      <c r="J14" s="157"/>
      <c r="K14" s="156">
        <f t="shared" si="2"/>
        <v>0</v>
      </c>
      <c r="L14" s="156">
        <v>21</v>
      </c>
      <c r="M14" s="156">
        <f t="shared" si="3"/>
        <v>0</v>
      </c>
      <c r="N14" s="156">
        <v>0</v>
      </c>
      <c r="O14" s="156">
        <f t="shared" si="4"/>
        <v>0</v>
      </c>
      <c r="P14" s="156">
        <v>0</v>
      </c>
      <c r="Q14" s="156">
        <f t="shared" si="5"/>
        <v>0</v>
      </c>
      <c r="R14" s="156"/>
      <c r="S14" s="156" t="s">
        <v>155</v>
      </c>
      <c r="T14" s="156" t="s">
        <v>156</v>
      </c>
      <c r="U14" s="156">
        <v>0.67500000000000004</v>
      </c>
      <c r="V14" s="156">
        <f t="shared" si="6"/>
        <v>6.75</v>
      </c>
      <c r="W14" s="156"/>
      <c r="X14" s="156" t="s">
        <v>157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220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73">
        <v>7</v>
      </c>
      <c r="B15" s="174" t="s">
        <v>600</v>
      </c>
      <c r="C15" s="183" t="s">
        <v>601</v>
      </c>
      <c r="D15" s="175" t="s">
        <v>570</v>
      </c>
      <c r="E15" s="176">
        <v>10</v>
      </c>
      <c r="F15" s="177"/>
      <c r="G15" s="178">
        <f t="shared" si="0"/>
        <v>0</v>
      </c>
      <c r="H15" s="157"/>
      <c r="I15" s="156">
        <f t="shared" si="1"/>
        <v>0</v>
      </c>
      <c r="J15" s="157"/>
      <c r="K15" s="156">
        <f t="shared" si="2"/>
        <v>0</v>
      </c>
      <c r="L15" s="156">
        <v>21</v>
      </c>
      <c r="M15" s="156">
        <f t="shared" si="3"/>
        <v>0</v>
      </c>
      <c r="N15" s="156">
        <v>0</v>
      </c>
      <c r="O15" s="156">
        <f t="shared" si="4"/>
        <v>0</v>
      </c>
      <c r="P15" s="156">
        <v>0</v>
      </c>
      <c r="Q15" s="156">
        <f t="shared" si="5"/>
        <v>0</v>
      </c>
      <c r="R15" s="156"/>
      <c r="S15" s="156" t="s">
        <v>155</v>
      </c>
      <c r="T15" s="156" t="s">
        <v>156</v>
      </c>
      <c r="U15" s="156">
        <v>0.31117</v>
      </c>
      <c r="V15" s="156">
        <f t="shared" si="6"/>
        <v>3.11</v>
      </c>
      <c r="W15" s="156"/>
      <c r="X15" s="156" t="s">
        <v>157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220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>
      <c r="A16" s="173">
        <v>8</v>
      </c>
      <c r="B16" s="174" t="s">
        <v>602</v>
      </c>
      <c r="C16" s="183" t="s">
        <v>603</v>
      </c>
      <c r="D16" s="175" t="s">
        <v>570</v>
      </c>
      <c r="E16" s="176">
        <v>2</v>
      </c>
      <c r="F16" s="177"/>
      <c r="G16" s="178">
        <f t="shared" si="0"/>
        <v>0</v>
      </c>
      <c r="H16" s="157"/>
      <c r="I16" s="156">
        <f t="shared" si="1"/>
        <v>0</v>
      </c>
      <c r="J16" s="157"/>
      <c r="K16" s="156">
        <f t="shared" si="2"/>
        <v>0</v>
      </c>
      <c r="L16" s="156">
        <v>21</v>
      </c>
      <c r="M16" s="156">
        <f t="shared" si="3"/>
        <v>0</v>
      </c>
      <c r="N16" s="156">
        <v>0</v>
      </c>
      <c r="O16" s="156">
        <f t="shared" si="4"/>
        <v>0</v>
      </c>
      <c r="P16" s="156">
        <v>0</v>
      </c>
      <c r="Q16" s="156">
        <f t="shared" si="5"/>
        <v>0</v>
      </c>
      <c r="R16" s="156"/>
      <c r="S16" s="156" t="s">
        <v>155</v>
      </c>
      <c r="T16" s="156" t="s">
        <v>156</v>
      </c>
      <c r="U16" s="156">
        <v>0.42599999999999999</v>
      </c>
      <c r="V16" s="156">
        <f t="shared" si="6"/>
        <v>0.85</v>
      </c>
      <c r="W16" s="156"/>
      <c r="X16" s="156" t="s">
        <v>157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220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73">
        <v>9</v>
      </c>
      <c r="B17" s="174" t="s">
        <v>604</v>
      </c>
      <c r="C17" s="183" t="s">
        <v>605</v>
      </c>
      <c r="D17" s="175" t="s">
        <v>570</v>
      </c>
      <c r="E17" s="176">
        <v>1</v>
      </c>
      <c r="F17" s="177"/>
      <c r="G17" s="178">
        <f t="shared" si="0"/>
        <v>0</v>
      </c>
      <c r="H17" s="157"/>
      <c r="I17" s="156">
        <f t="shared" si="1"/>
        <v>0</v>
      </c>
      <c r="J17" s="157"/>
      <c r="K17" s="156">
        <f t="shared" si="2"/>
        <v>0</v>
      </c>
      <c r="L17" s="156">
        <v>21</v>
      </c>
      <c r="M17" s="156">
        <f t="shared" si="3"/>
        <v>0</v>
      </c>
      <c r="N17" s="156">
        <v>0</v>
      </c>
      <c r="O17" s="156">
        <f t="shared" si="4"/>
        <v>0</v>
      </c>
      <c r="P17" s="156">
        <v>0</v>
      </c>
      <c r="Q17" s="156">
        <f t="shared" si="5"/>
        <v>0</v>
      </c>
      <c r="R17" s="156"/>
      <c r="S17" s="156" t="s">
        <v>155</v>
      </c>
      <c r="T17" s="156" t="s">
        <v>156</v>
      </c>
      <c r="U17" s="156">
        <v>1.07</v>
      </c>
      <c r="V17" s="156">
        <f t="shared" si="6"/>
        <v>1.07</v>
      </c>
      <c r="W17" s="156"/>
      <c r="X17" s="156" t="s">
        <v>157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220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>
      <c r="A18" s="173">
        <v>10</v>
      </c>
      <c r="B18" s="174" t="s">
        <v>606</v>
      </c>
      <c r="C18" s="183" t="s">
        <v>607</v>
      </c>
      <c r="D18" s="175" t="s">
        <v>570</v>
      </c>
      <c r="E18" s="176">
        <v>1</v>
      </c>
      <c r="F18" s="177"/>
      <c r="G18" s="178">
        <f t="shared" si="0"/>
        <v>0</v>
      </c>
      <c r="H18" s="157"/>
      <c r="I18" s="156">
        <f t="shared" si="1"/>
        <v>0</v>
      </c>
      <c r="J18" s="157"/>
      <c r="K18" s="156">
        <f t="shared" si="2"/>
        <v>0</v>
      </c>
      <c r="L18" s="156">
        <v>21</v>
      </c>
      <c r="M18" s="156">
        <f t="shared" si="3"/>
        <v>0</v>
      </c>
      <c r="N18" s="156">
        <v>0</v>
      </c>
      <c r="O18" s="156">
        <f t="shared" si="4"/>
        <v>0</v>
      </c>
      <c r="P18" s="156">
        <v>0</v>
      </c>
      <c r="Q18" s="156">
        <f t="shared" si="5"/>
        <v>0</v>
      </c>
      <c r="R18" s="156"/>
      <c r="S18" s="156" t="s">
        <v>155</v>
      </c>
      <c r="T18" s="156" t="s">
        <v>156</v>
      </c>
      <c r="U18" s="156">
        <v>2.65</v>
      </c>
      <c r="V18" s="156">
        <f t="shared" si="6"/>
        <v>2.65</v>
      </c>
      <c r="W18" s="156"/>
      <c r="X18" s="156" t="s">
        <v>157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220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73">
        <v>11</v>
      </c>
      <c r="B19" s="174" t="s">
        <v>608</v>
      </c>
      <c r="C19" s="183" t="s">
        <v>609</v>
      </c>
      <c r="D19" s="175" t="s">
        <v>570</v>
      </c>
      <c r="E19" s="176">
        <v>31</v>
      </c>
      <c r="F19" s="177"/>
      <c r="G19" s="178">
        <f t="shared" si="0"/>
        <v>0</v>
      </c>
      <c r="H19" s="157"/>
      <c r="I19" s="156">
        <f t="shared" si="1"/>
        <v>0</v>
      </c>
      <c r="J19" s="157"/>
      <c r="K19" s="156">
        <f t="shared" si="2"/>
        <v>0</v>
      </c>
      <c r="L19" s="156">
        <v>21</v>
      </c>
      <c r="M19" s="156">
        <f t="shared" si="3"/>
        <v>0</v>
      </c>
      <c r="N19" s="156">
        <v>0</v>
      </c>
      <c r="O19" s="156">
        <f t="shared" si="4"/>
        <v>0</v>
      </c>
      <c r="P19" s="156">
        <v>0</v>
      </c>
      <c r="Q19" s="156">
        <f t="shared" si="5"/>
        <v>0</v>
      </c>
      <c r="R19" s="156"/>
      <c r="S19" s="156" t="s">
        <v>155</v>
      </c>
      <c r="T19" s="156" t="s">
        <v>156</v>
      </c>
      <c r="U19" s="156">
        <v>0.23200000000000001</v>
      </c>
      <c r="V19" s="156">
        <f t="shared" si="6"/>
        <v>7.19</v>
      </c>
      <c r="W19" s="156"/>
      <c r="X19" s="156" t="s">
        <v>157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220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73">
        <v>12</v>
      </c>
      <c r="B20" s="174" t="s">
        <v>610</v>
      </c>
      <c r="C20" s="183" t="s">
        <v>611</v>
      </c>
      <c r="D20" s="175" t="s">
        <v>570</v>
      </c>
      <c r="E20" s="176">
        <v>10</v>
      </c>
      <c r="F20" s="177"/>
      <c r="G20" s="178">
        <f t="shared" si="0"/>
        <v>0</v>
      </c>
      <c r="H20" s="157"/>
      <c r="I20" s="156">
        <f t="shared" si="1"/>
        <v>0</v>
      </c>
      <c r="J20" s="157"/>
      <c r="K20" s="156">
        <f t="shared" si="2"/>
        <v>0</v>
      </c>
      <c r="L20" s="156">
        <v>21</v>
      </c>
      <c r="M20" s="156">
        <f t="shared" si="3"/>
        <v>0</v>
      </c>
      <c r="N20" s="156">
        <v>0</v>
      </c>
      <c r="O20" s="156">
        <f t="shared" si="4"/>
        <v>0</v>
      </c>
      <c r="P20" s="156">
        <v>0</v>
      </c>
      <c r="Q20" s="156">
        <f t="shared" si="5"/>
        <v>0</v>
      </c>
      <c r="R20" s="156"/>
      <c r="S20" s="156" t="s">
        <v>155</v>
      </c>
      <c r="T20" s="156" t="s">
        <v>156</v>
      </c>
      <c r="U20" s="156">
        <v>1.286</v>
      </c>
      <c r="V20" s="156">
        <f t="shared" si="6"/>
        <v>12.86</v>
      </c>
      <c r="W20" s="156"/>
      <c r="X20" s="156" t="s">
        <v>157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220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73">
        <v>13</v>
      </c>
      <c r="B21" s="174" t="s">
        <v>612</v>
      </c>
      <c r="C21" s="183" t="s">
        <v>613</v>
      </c>
      <c r="D21" s="175" t="s">
        <v>199</v>
      </c>
      <c r="E21" s="176">
        <v>45</v>
      </c>
      <c r="F21" s="177"/>
      <c r="G21" s="178">
        <f t="shared" si="0"/>
        <v>0</v>
      </c>
      <c r="H21" s="157"/>
      <c r="I21" s="156">
        <f t="shared" si="1"/>
        <v>0</v>
      </c>
      <c r="J21" s="157"/>
      <c r="K21" s="156">
        <f t="shared" si="2"/>
        <v>0</v>
      </c>
      <c r="L21" s="156">
        <v>21</v>
      </c>
      <c r="M21" s="156">
        <f t="shared" si="3"/>
        <v>0</v>
      </c>
      <c r="N21" s="156">
        <v>0</v>
      </c>
      <c r="O21" s="156">
        <f t="shared" si="4"/>
        <v>0</v>
      </c>
      <c r="P21" s="156">
        <v>0</v>
      </c>
      <c r="Q21" s="156">
        <f t="shared" si="5"/>
        <v>0</v>
      </c>
      <c r="R21" s="156"/>
      <c r="S21" s="156" t="s">
        <v>155</v>
      </c>
      <c r="T21" s="156" t="s">
        <v>156</v>
      </c>
      <c r="U21" s="156">
        <v>0.12</v>
      </c>
      <c r="V21" s="156">
        <f t="shared" si="6"/>
        <v>5.4</v>
      </c>
      <c r="W21" s="156"/>
      <c r="X21" s="156" t="s">
        <v>157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220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73">
        <v>14</v>
      </c>
      <c r="B22" s="174" t="s">
        <v>614</v>
      </c>
      <c r="C22" s="183" t="s">
        <v>615</v>
      </c>
      <c r="D22" s="175" t="s">
        <v>199</v>
      </c>
      <c r="E22" s="176">
        <v>25</v>
      </c>
      <c r="F22" s="177"/>
      <c r="G22" s="178">
        <f t="shared" si="0"/>
        <v>0</v>
      </c>
      <c r="H22" s="157"/>
      <c r="I22" s="156">
        <f t="shared" si="1"/>
        <v>0</v>
      </c>
      <c r="J22" s="157"/>
      <c r="K22" s="156">
        <f t="shared" si="2"/>
        <v>0</v>
      </c>
      <c r="L22" s="156">
        <v>21</v>
      </c>
      <c r="M22" s="156">
        <f t="shared" si="3"/>
        <v>0</v>
      </c>
      <c r="N22" s="156">
        <v>0</v>
      </c>
      <c r="O22" s="156">
        <f t="shared" si="4"/>
        <v>0</v>
      </c>
      <c r="P22" s="156">
        <v>0</v>
      </c>
      <c r="Q22" s="156">
        <f t="shared" si="5"/>
        <v>0</v>
      </c>
      <c r="R22" s="156"/>
      <c r="S22" s="156" t="s">
        <v>155</v>
      </c>
      <c r="T22" s="156" t="s">
        <v>156</v>
      </c>
      <c r="U22" s="156">
        <v>0.16</v>
      </c>
      <c r="V22" s="156">
        <f t="shared" si="6"/>
        <v>4</v>
      </c>
      <c r="W22" s="156"/>
      <c r="X22" s="156" t="s">
        <v>157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220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73">
        <v>15</v>
      </c>
      <c r="B23" s="174" t="s">
        <v>616</v>
      </c>
      <c r="C23" s="183" t="s">
        <v>617</v>
      </c>
      <c r="D23" s="175" t="s">
        <v>570</v>
      </c>
      <c r="E23" s="176">
        <v>32</v>
      </c>
      <c r="F23" s="177"/>
      <c r="G23" s="178">
        <f t="shared" si="0"/>
        <v>0</v>
      </c>
      <c r="H23" s="157"/>
      <c r="I23" s="156">
        <f t="shared" si="1"/>
        <v>0</v>
      </c>
      <c r="J23" s="157"/>
      <c r="K23" s="156">
        <f t="shared" si="2"/>
        <v>0</v>
      </c>
      <c r="L23" s="156">
        <v>21</v>
      </c>
      <c r="M23" s="156">
        <f t="shared" si="3"/>
        <v>0</v>
      </c>
      <c r="N23" s="156">
        <v>0</v>
      </c>
      <c r="O23" s="156">
        <f t="shared" si="4"/>
        <v>0</v>
      </c>
      <c r="P23" s="156">
        <v>0</v>
      </c>
      <c r="Q23" s="156">
        <f t="shared" si="5"/>
        <v>0</v>
      </c>
      <c r="R23" s="156"/>
      <c r="S23" s="156" t="s">
        <v>155</v>
      </c>
      <c r="T23" s="156" t="s">
        <v>156</v>
      </c>
      <c r="U23" s="156">
        <v>0.24399999999999999</v>
      </c>
      <c r="V23" s="156">
        <f t="shared" si="6"/>
        <v>7.81</v>
      </c>
      <c r="W23" s="156"/>
      <c r="X23" s="156" t="s">
        <v>157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220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73">
        <v>16</v>
      </c>
      <c r="B24" s="174" t="s">
        <v>618</v>
      </c>
      <c r="C24" s="183" t="s">
        <v>619</v>
      </c>
      <c r="D24" s="175" t="s">
        <v>199</v>
      </c>
      <c r="E24" s="176">
        <v>31</v>
      </c>
      <c r="F24" s="177"/>
      <c r="G24" s="178">
        <f t="shared" si="0"/>
        <v>0</v>
      </c>
      <c r="H24" s="157"/>
      <c r="I24" s="156">
        <f t="shared" si="1"/>
        <v>0</v>
      </c>
      <c r="J24" s="157"/>
      <c r="K24" s="156">
        <f t="shared" si="2"/>
        <v>0</v>
      </c>
      <c r="L24" s="156">
        <v>21</v>
      </c>
      <c r="M24" s="156">
        <f t="shared" si="3"/>
        <v>0</v>
      </c>
      <c r="N24" s="156">
        <v>0</v>
      </c>
      <c r="O24" s="156">
        <f t="shared" si="4"/>
        <v>0</v>
      </c>
      <c r="P24" s="156">
        <v>0</v>
      </c>
      <c r="Q24" s="156">
        <f t="shared" si="5"/>
        <v>0</v>
      </c>
      <c r="R24" s="156"/>
      <c r="S24" s="156" t="s">
        <v>155</v>
      </c>
      <c r="T24" s="156" t="s">
        <v>156</v>
      </c>
      <c r="U24" s="156">
        <v>9.0499999999999997E-2</v>
      </c>
      <c r="V24" s="156">
        <f t="shared" si="6"/>
        <v>2.81</v>
      </c>
      <c r="W24" s="156"/>
      <c r="X24" s="156" t="s">
        <v>157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220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73">
        <v>17</v>
      </c>
      <c r="B25" s="174" t="s">
        <v>620</v>
      </c>
      <c r="C25" s="183" t="s">
        <v>621</v>
      </c>
      <c r="D25" s="175" t="s">
        <v>199</v>
      </c>
      <c r="E25" s="176">
        <v>5</v>
      </c>
      <c r="F25" s="177"/>
      <c r="G25" s="178">
        <f t="shared" si="0"/>
        <v>0</v>
      </c>
      <c r="H25" s="157"/>
      <c r="I25" s="156">
        <f t="shared" si="1"/>
        <v>0</v>
      </c>
      <c r="J25" s="157"/>
      <c r="K25" s="156">
        <f t="shared" si="2"/>
        <v>0</v>
      </c>
      <c r="L25" s="156">
        <v>21</v>
      </c>
      <c r="M25" s="156">
        <f t="shared" si="3"/>
        <v>0</v>
      </c>
      <c r="N25" s="156">
        <v>0</v>
      </c>
      <c r="O25" s="156">
        <f t="shared" si="4"/>
        <v>0</v>
      </c>
      <c r="P25" s="156">
        <v>0</v>
      </c>
      <c r="Q25" s="156">
        <f t="shared" si="5"/>
        <v>0</v>
      </c>
      <c r="R25" s="156"/>
      <c r="S25" s="156" t="s">
        <v>155</v>
      </c>
      <c r="T25" s="156" t="s">
        <v>156</v>
      </c>
      <c r="U25" s="156">
        <v>4.6330000000000003E-2</v>
      </c>
      <c r="V25" s="156">
        <f t="shared" si="6"/>
        <v>0.23</v>
      </c>
      <c r="W25" s="156"/>
      <c r="X25" s="156" t="s">
        <v>157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220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73">
        <v>18</v>
      </c>
      <c r="B26" s="174" t="s">
        <v>622</v>
      </c>
      <c r="C26" s="183" t="s">
        <v>623</v>
      </c>
      <c r="D26" s="175" t="s">
        <v>199</v>
      </c>
      <c r="E26" s="176">
        <v>125</v>
      </c>
      <c r="F26" s="177"/>
      <c r="G26" s="178">
        <f t="shared" si="0"/>
        <v>0</v>
      </c>
      <c r="H26" s="157"/>
      <c r="I26" s="156">
        <f t="shared" si="1"/>
        <v>0</v>
      </c>
      <c r="J26" s="157"/>
      <c r="K26" s="156">
        <f t="shared" si="2"/>
        <v>0</v>
      </c>
      <c r="L26" s="156">
        <v>21</v>
      </c>
      <c r="M26" s="156">
        <f t="shared" si="3"/>
        <v>0</v>
      </c>
      <c r="N26" s="156">
        <v>0</v>
      </c>
      <c r="O26" s="156">
        <f t="shared" si="4"/>
        <v>0</v>
      </c>
      <c r="P26" s="156">
        <v>0</v>
      </c>
      <c r="Q26" s="156">
        <f t="shared" si="5"/>
        <v>0</v>
      </c>
      <c r="R26" s="156"/>
      <c r="S26" s="156" t="s">
        <v>155</v>
      </c>
      <c r="T26" s="156" t="s">
        <v>156</v>
      </c>
      <c r="U26" s="156">
        <v>5.7939999999999998E-2</v>
      </c>
      <c r="V26" s="156">
        <f t="shared" si="6"/>
        <v>7.24</v>
      </c>
      <c r="W26" s="156"/>
      <c r="X26" s="156" t="s">
        <v>157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220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73">
        <v>19</v>
      </c>
      <c r="B27" s="174" t="s">
        <v>624</v>
      </c>
      <c r="C27" s="183" t="s">
        <v>625</v>
      </c>
      <c r="D27" s="175" t="s">
        <v>199</v>
      </c>
      <c r="E27" s="176">
        <v>178</v>
      </c>
      <c r="F27" s="177"/>
      <c r="G27" s="178">
        <f t="shared" si="0"/>
        <v>0</v>
      </c>
      <c r="H27" s="157"/>
      <c r="I27" s="156">
        <f t="shared" si="1"/>
        <v>0</v>
      </c>
      <c r="J27" s="157"/>
      <c r="K27" s="156">
        <f t="shared" si="2"/>
        <v>0</v>
      </c>
      <c r="L27" s="156">
        <v>21</v>
      </c>
      <c r="M27" s="156">
        <f t="shared" si="3"/>
        <v>0</v>
      </c>
      <c r="N27" s="156">
        <v>0</v>
      </c>
      <c r="O27" s="156">
        <f t="shared" si="4"/>
        <v>0</v>
      </c>
      <c r="P27" s="156">
        <v>0</v>
      </c>
      <c r="Q27" s="156">
        <f t="shared" si="5"/>
        <v>0</v>
      </c>
      <c r="R27" s="156"/>
      <c r="S27" s="156" t="s">
        <v>155</v>
      </c>
      <c r="T27" s="156" t="s">
        <v>156</v>
      </c>
      <c r="U27" s="156">
        <v>9.955E-2</v>
      </c>
      <c r="V27" s="156">
        <f t="shared" si="6"/>
        <v>17.72</v>
      </c>
      <c r="W27" s="156"/>
      <c r="X27" s="156" t="s">
        <v>157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220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73">
        <v>20</v>
      </c>
      <c r="B28" s="174" t="s">
        <v>626</v>
      </c>
      <c r="C28" s="183" t="s">
        <v>627</v>
      </c>
      <c r="D28" s="175" t="s">
        <v>570</v>
      </c>
      <c r="E28" s="176">
        <v>1</v>
      </c>
      <c r="F28" s="177"/>
      <c r="G28" s="178">
        <f t="shared" si="0"/>
        <v>0</v>
      </c>
      <c r="H28" s="157"/>
      <c r="I28" s="156">
        <f t="shared" si="1"/>
        <v>0</v>
      </c>
      <c r="J28" s="157"/>
      <c r="K28" s="156">
        <f t="shared" si="2"/>
        <v>0</v>
      </c>
      <c r="L28" s="156">
        <v>21</v>
      </c>
      <c r="M28" s="156">
        <f t="shared" si="3"/>
        <v>0</v>
      </c>
      <c r="N28" s="156">
        <v>0</v>
      </c>
      <c r="O28" s="156">
        <f t="shared" si="4"/>
        <v>0</v>
      </c>
      <c r="P28" s="156">
        <v>0</v>
      </c>
      <c r="Q28" s="156">
        <f t="shared" si="5"/>
        <v>0</v>
      </c>
      <c r="R28" s="156"/>
      <c r="S28" s="156" t="s">
        <v>164</v>
      </c>
      <c r="T28" s="156" t="s">
        <v>156</v>
      </c>
      <c r="U28" s="156">
        <v>0</v>
      </c>
      <c r="V28" s="156">
        <f t="shared" si="6"/>
        <v>0</v>
      </c>
      <c r="W28" s="156"/>
      <c r="X28" s="156" t="s">
        <v>157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220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73">
        <v>21</v>
      </c>
      <c r="B29" s="174" t="s">
        <v>628</v>
      </c>
      <c r="C29" s="183" t="s">
        <v>629</v>
      </c>
      <c r="D29" s="175" t="s">
        <v>199</v>
      </c>
      <c r="E29" s="176">
        <v>75</v>
      </c>
      <c r="F29" s="177"/>
      <c r="G29" s="178">
        <f t="shared" si="0"/>
        <v>0</v>
      </c>
      <c r="H29" s="157"/>
      <c r="I29" s="156">
        <f t="shared" si="1"/>
        <v>0</v>
      </c>
      <c r="J29" s="157"/>
      <c r="K29" s="156">
        <f t="shared" si="2"/>
        <v>0</v>
      </c>
      <c r="L29" s="156">
        <v>21</v>
      </c>
      <c r="M29" s="156">
        <f t="shared" si="3"/>
        <v>0</v>
      </c>
      <c r="N29" s="156">
        <v>0</v>
      </c>
      <c r="O29" s="156">
        <f t="shared" si="4"/>
        <v>0</v>
      </c>
      <c r="P29" s="156">
        <v>0</v>
      </c>
      <c r="Q29" s="156">
        <f t="shared" si="5"/>
        <v>0</v>
      </c>
      <c r="R29" s="156"/>
      <c r="S29" s="156" t="s">
        <v>155</v>
      </c>
      <c r="T29" s="156" t="s">
        <v>156</v>
      </c>
      <c r="U29" s="156">
        <v>8.1759999999999999E-2</v>
      </c>
      <c r="V29" s="156">
        <f t="shared" si="6"/>
        <v>6.13</v>
      </c>
      <c r="W29" s="156"/>
      <c r="X29" s="156" t="s">
        <v>157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220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73">
        <v>22</v>
      </c>
      <c r="B30" s="174" t="s">
        <v>630</v>
      </c>
      <c r="C30" s="183" t="s">
        <v>631</v>
      </c>
      <c r="D30" s="175" t="s">
        <v>199</v>
      </c>
      <c r="E30" s="176">
        <v>125</v>
      </c>
      <c r="F30" s="177"/>
      <c r="G30" s="178">
        <f t="shared" si="0"/>
        <v>0</v>
      </c>
      <c r="H30" s="157"/>
      <c r="I30" s="156">
        <f t="shared" si="1"/>
        <v>0</v>
      </c>
      <c r="J30" s="157"/>
      <c r="K30" s="156">
        <f t="shared" si="2"/>
        <v>0</v>
      </c>
      <c r="L30" s="156">
        <v>21</v>
      </c>
      <c r="M30" s="156">
        <f t="shared" si="3"/>
        <v>0</v>
      </c>
      <c r="N30" s="156">
        <v>0</v>
      </c>
      <c r="O30" s="156">
        <f t="shared" si="4"/>
        <v>0</v>
      </c>
      <c r="P30" s="156">
        <v>0</v>
      </c>
      <c r="Q30" s="156">
        <f t="shared" si="5"/>
        <v>0</v>
      </c>
      <c r="R30" s="156"/>
      <c r="S30" s="156" t="s">
        <v>155</v>
      </c>
      <c r="T30" s="156" t="s">
        <v>156</v>
      </c>
      <c r="U30" s="156">
        <v>0.36599999999999999</v>
      </c>
      <c r="V30" s="156">
        <f t="shared" si="6"/>
        <v>45.75</v>
      </c>
      <c r="W30" s="156"/>
      <c r="X30" s="156" t="s">
        <v>157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220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73">
        <v>23</v>
      </c>
      <c r="B31" s="174" t="s">
        <v>632</v>
      </c>
      <c r="C31" s="183" t="s">
        <v>633</v>
      </c>
      <c r="D31" s="175" t="s">
        <v>570</v>
      </c>
      <c r="E31" s="176">
        <v>2</v>
      </c>
      <c r="F31" s="177"/>
      <c r="G31" s="178">
        <f t="shared" si="0"/>
        <v>0</v>
      </c>
      <c r="H31" s="157"/>
      <c r="I31" s="156">
        <f t="shared" si="1"/>
        <v>0</v>
      </c>
      <c r="J31" s="157"/>
      <c r="K31" s="156">
        <f t="shared" si="2"/>
        <v>0</v>
      </c>
      <c r="L31" s="156">
        <v>21</v>
      </c>
      <c r="M31" s="156">
        <f t="shared" si="3"/>
        <v>0</v>
      </c>
      <c r="N31" s="156">
        <v>0</v>
      </c>
      <c r="O31" s="156">
        <f t="shared" si="4"/>
        <v>0</v>
      </c>
      <c r="P31" s="156">
        <v>0</v>
      </c>
      <c r="Q31" s="156">
        <f t="shared" si="5"/>
        <v>0</v>
      </c>
      <c r="R31" s="156"/>
      <c r="S31" s="156" t="s">
        <v>155</v>
      </c>
      <c r="T31" s="156" t="s">
        <v>156</v>
      </c>
      <c r="U31" s="156">
        <v>3.258</v>
      </c>
      <c r="V31" s="156">
        <f t="shared" si="6"/>
        <v>6.52</v>
      </c>
      <c r="W31" s="156"/>
      <c r="X31" s="156" t="s">
        <v>157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220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73">
        <v>24</v>
      </c>
      <c r="B32" s="174" t="s">
        <v>634</v>
      </c>
      <c r="C32" s="183" t="s">
        <v>635</v>
      </c>
      <c r="D32" s="175" t="s">
        <v>199</v>
      </c>
      <c r="E32" s="176">
        <v>75</v>
      </c>
      <c r="F32" s="177"/>
      <c r="G32" s="178">
        <f t="shared" si="0"/>
        <v>0</v>
      </c>
      <c r="H32" s="157"/>
      <c r="I32" s="156">
        <f t="shared" si="1"/>
        <v>0</v>
      </c>
      <c r="J32" s="157"/>
      <c r="K32" s="156">
        <f t="shared" si="2"/>
        <v>0</v>
      </c>
      <c r="L32" s="156">
        <v>21</v>
      </c>
      <c r="M32" s="156">
        <f t="shared" si="3"/>
        <v>0</v>
      </c>
      <c r="N32" s="156">
        <v>0</v>
      </c>
      <c r="O32" s="156">
        <f t="shared" si="4"/>
        <v>0</v>
      </c>
      <c r="P32" s="156">
        <v>0</v>
      </c>
      <c r="Q32" s="156">
        <f t="shared" si="5"/>
        <v>0</v>
      </c>
      <c r="R32" s="156"/>
      <c r="S32" s="156" t="s">
        <v>636</v>
      </c>
      <c r="T32" s="156" t="s">
        <v>156</v>
      </c>
      <c r="U32" s="156">
        <v>7.0000000000000007E-2</v>
      </c>
      <c r="V32" s="156">
        <f t="shared" si="6"/>
        <v>5.25</v>
      </c>
      <c r="W32" s="156"/>
      <c r="X32" s="156" t="s">
        <v>157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220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73">
        <v>25</v>
      </c>
      <c r="B33" s="174" t="s">
        <v>637</v>
      </c>
      <c r="C33" s="183" t="s">
        <v>638</v>
      </c>
      <c r="D33" s="175" t="s">
        <v>199</v>
      </c>
      <c r="E33" s="176">
        <v>75</v>
      </c>
      <c r="F33" s="177"/>
      <c r="G33" s="178">
        <f t="shared" si="0"/>
        <v>0</v>
      </c>
      <c r="H33" s="157"/>
      <c r="I33" s="156">
        <f t="shared" si="1"/>
        <v>0</v>
      </c>
      <c r="J33" s="157"/>
      <c r="K33" s="156">
        <f t="shared" si="2"/>
        <v>0</v>
      </c>
      <c r="L33" s="156">
        <v>21</v>
      </c>
      <c r="M33" s="156">
        <f t="shared" si="3"/>
        <v>0</v>
      </c>
      <c r="N33" s="156">
        <v>0</v>
      </c>
      <c r="O33" s="156">
        <f t="shared" si="4"/>
        <v>0</v>
      </c>
      <c r="P33" s="156">
        <v>0</v>
      </c>
      <c r="Q33" s="156">
        <f t="shared" si="5"/>
        <v>0</v>
      </c>
      <c r="R33" s="156"/>
      <c r="S33" s="156" t="s">
        <v>155</v>
      </c>
      <c r="T33" s="156" t="s">
        <v>156</v>
      </c>
      <c r="U33" s="156">
        <v>2.5999999999999999E-2</v>
      </c>
      <c r="V33" s="156">
        <f t="shared" si="6"/>
        <v>1.95</v>
      </c>
      <c r="W33" s="156"/>
      <c r="X33" s="156" t="s">
        <v>157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220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73">
        <v>26</v>
      </c>
      <c r="B34" s="174" t="s">
        <v>639</v>
      </c>
      <c r="C34" s="183" t="s">
        <v>640</v>
      </c>
      <c r="D34" s="175" t="s">
        <v>199</v>
      </c>
      <c r="E34" s="176">
        <v>245</v>
      </c>
      <c r="F34" s="177"/>
      <c r="G34" s="178">
        <f t="shared" si="0"/>
        <v>0</v>
      </c>
      <c r="H34" s="157"/>
      <c r="I34" s="156">
        <f t="shared" si="1"/>
        <v>0</v>
      </c>
      <c r="J34" s="157"/>
      <c r="K34" s="156">
        <f t="shared" si="2"/>
        <v>0</v>
      </c>
      <c r="L34" s="156">
        <v>21</v>
      </c>
      <c r="M34" s="156">
        <f t="shared" si="3"/>
        <v>0</v>
      </c>
      <c r="N34" s="156">
        <v>0</v>
      </c>
      <c r="O34" s="156">
        <f t="shared" si="4"/>
        <v>0</v>
      </c>
      <c r="P34" s="156">
        <v>0</v>
      </c>
      <c r="Q34" s="156">
        <f t="shared" si="5"/>
        <v>0</v>
      </c>
      <c r="R34" s="156"/>
      <c r="S34" s="156" t="s">
        <v>155</v>
      </c>
      <c r="T34" s="156" t="s">
        <v>156</v>
      </c>
      <c r="U34" s="156">
        <v>6.4000000000000001E-2</v>
      </c>
      <c r="V34" s="156">
        <f t="shared" si="6"/>
        <v>15.68</v>
      </c>
      <c r="W34" s="156"/>
      <c r="X34" s="156" t="s">
        <v>157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220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>
      <c r="A35" s="173">
        <v>27</v>
      </c>
      <c r="B35" s="174" t="s">
        <v>641</v>
      </c>
      <c r="C35" s="183" t="s">
        <v>642</v>
      </c>
      <c r="D35" s="175" t="s">
        <v>199</v>
      </c>
      <c r="E35" s="176">
        <v>75</v>
      </c>
      <c r="F35" s="177"/>
      <c r="G35" s="178">
        <f t="shared" si="0"/>
        <v>0</v>
      </c>
      <c r="H35" s="157"/>
      <c r="I35" s="156">
        <f t="shared" si="1"/>
        <v>0</v>
      </c>
      <c r="J35" s="157"/>
      <c r="K35" s="156">
        <f t="shared" si="2"/>
        <v>0</v>
      </c>
      <c r="L35" s="156">
        <v>21</v>
      </c>
      <c r="M35" s="156">
        <f t="shared" si="3"/>
        <v>0</v>
      </c>
      <c r="N35" s="156">
        <v>0</v>
      </c>
      <c r="O35" s="156">
        <f t="shared" si="4"/>
        <v>0</v>
      </c>
      <c r="P35" s="156">
        <v>0</v>
      </c>
      <c r="Q35" s="156">
        <f t="shared" si="5"/>
        <v>0</v>
      </c>
      <c r="R35" s="156"/>
      <c r="S35" s="156" t="s">
        <v>155</v>
      </c>
      <c r="T35" s="156" t="s">
        <v>156</v>
      </c>
      <c r="U35" s="156">
        <v>0.104</v>
      </c>
      <c r="V35" s="156">
        <f t="shared" si="6"/>
        <v>7.8</v>
      </c>
      <c r="W35" s="156"/>
      <c r="X35" s="156" t="s">
        <v>157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220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>
      <c r="A36" s="173">
        <v>28</v>
      </c>
      <c r="B36" s="174" t="s">
        <v>643</v>
      </c>
      <c r="C36" s="183" t="s">
        <v>644</v>
      </c>
      <c r="D36" s="175" t="s">
        <v>645</v>
      </c>
      <c r="E36" s="176">
        <v>7.0000000000000007E-2</v>
      </c>
      <c r="F36" s="177"/>
      <c r="G36" s="178">
        <f t="shared" si="0"/>
        <v>0</v>
      </c>
      <c r="H36" s="157"/>
      <c r="I36" s="156">
        <f t="shared" si="1"/>
        <v>0</v>
      </c>
      <c r="J36" s="157"/>
      <c r="K36" s="156">
        <f t="shared" si="2"/>
        <v>0</v>
      </c>
      <c r="L36" s="156">
        <v>21</v>
      </c>
      <c r="M36" s="156">
        <f t="shared" si="3"/>
        <v>0</v>
      </c>
      <c r="N36" s="156">
        <v>0</v>
      </c>
      <c r="O36" s="156">
        <f t="shared" si="4"/>
        <v>0</v>
      </c>
      <c r="P36" s="156">
        <v>0</v>
      </c>
      <c r="Q36" s="156">
        <f t="shared" si="5"/>
        <v>0</v>
      </c>
      <c r="R36" s="156"/>
      <c r="S36" s="156" t="s">
        <v>164</v>
      </c>
      <c r="T36" s="156" t="s">
        <v>156</v>
      </c>
      <c r="U36" s="156">
        <v>0</v>
      </c>
      <c r="V36" s="156">
        <f t="shared" si="6"/>
        <v>0</v>
      </c>
      <c r="W36" s="156"/>
      <c r="X36" s="156" t="s">
        <v>157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220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73">
        <v>29</v>
      </c>
      <c r="B37" s="174" t="s">
        <v>646</v>
      </c>
      <c r="C37" s="183" t="s">
        <v>647</v>
      </c>
      <c r="D37" s="175" t="s">
        <v>570</v>
      </c>
      <c r="E37" s="176">
        <v>35</v>
      </c>
      <c r="F37" s="177"/>
      <c r="G37" s="178">
        <f t="shared" si="0"/>
        <v>0</v>
      </c>
      <c r="H37" s="157"/>
      <c r="I37" s="156">
        <f t="shared" si="1"/>
        <v>0</v>
      </c>
      <c r="J37" s="157"/>
      <c r="K37" s="156">
        <f t="shared" si="2"/>
        <v>0</v>
      </c>
      <c r="L37" s="156">
        <v>21</v>
      </c>
      <c r="M37" s="156">
        <f t="shared" si="3"/>
        <v>0</v>
      </c>
      <c r="N37" s="156">
        <v>0</v>
      </c>
      <c r="O37" s="156">
        <f t="shared" si="4"/>
        <v>0</v>
      </c>
      <c r="P37" s="156">
        <v>0</v>
      </c>
      <c r="Q37" s="156">
        <f t="shared" si="5"/>
        <v>0</v>
      </c>
      <c r="R37" s="156"/>
      <c r="S37" s="156" t="s">
        <v>164</v>
      </c>
      <c r="T37" s="156" t="s">
        <v>156</v>
      </c>
      <c r="U37" s="156">
        <v>0</v>
      </c>
      <c r="V37" s="156">
        <f t="shared" si="6"/>
        <v>0</v>
      </c>
      <c r="W37" s="156"/>
      <c r="X37" s="156" t="s">
        <v>157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220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73">
        <v>30</v>
      </c>
      <c r="B38" s="174" t="s">
        <v>648</v>
      </c>
      <c r="C38" s="183" t="s">
        <v>649</v>
      </c>
      <c r="D38" s="175" t="s">
        <v>650</v>
      </c>
      <c r="E38" s="176">
        <v>1</v>
      </c>
      <c r="F38" s="177"/>
      <c r="G38" s="178">
        <f t="shared" si="0"/>
        <v>0</v>
      </c>
      <c r="H38" s="157"/>
      <c r="I38" s="156">
        <f t="shared" si="1"/>
        <v>0</v>
      </c>
      <c r="J38" s="157"/>
      <c r="K38" s="156">
        <f t="shared" si="2"/>
        <v>0</v>
      </c>
      <c r="L38" s="156">
        <v>21</v>
      </c>
      <c r="M38" s="156">
        <f t="shared" si="3"/>
        <v>0</v>
      </c>
      <c r="N38" s="156">
        <v>0</v>
      </c>
      <c r="O38" s="156">
        <f t="shared" si="4"/>
        <v>0</v>
      </c>
      <c r="P38" s="156">
        <v>0</v>
      </c>
      <c r="Q38" s="156">
        <f t="shared" si="5"/>
        <v>0</v>
      </c>
      <c r="R38" s="156"/>
      <c r="S38" s="156" t="s">
        <v>164</v>
      </c>
      <c r="T38" s="156" t="s">
        <v>156</v>
      </c>
      <c r="U38" s="156">
        <v>0</v>
      </c>
      <c r="V38" s="156">
        <f t="shared" si="6"/>
        <v>0</v>
      </c>
      <c r="W38" s="156"/>
      <c r="X38" s="156" t="s">
        <v>157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220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13">
      <c r="A39" s="161" t="s">
        <v>150</v>
      </c>
      <c r="B39" s="162" t="s">
        <v>76</v>
      </c>
      <c r="C39" s="180" t="s">
        <v>77</v>
      </c>
      <c r="D39" s="163"/>
      <c r="E39" s="164"/>
      <c r="F39" s="165"/>
      <c r="G39" s="166">
        <f>SUMIF(AG40:AG62,"&lt;&gt;NOR",G40:G62)</f>
        <v>0</v>
      </c>
      <c r="H39" s="160"/>
      <c r="I39" s="160">
        <f>SUM(I40:I62)</f>
        <v>0</v>
      </c>
      <c r="J39" s="160"/>
      <c r="K39" s="160">
        <f>SUM(K40:K62)</f>
        <v>0</v>
      </c>
      <c r="L39" s="160"/>
      <c r="M39" s="160">
        <f>SUM(M40:M62)</f>
        <v>0</v>
      </c>
      <c r="N39" s="160"/>
      <c r="O39" s="160">
        <f>SUM(O40:O62)</f>
        <v>0</v>
      </c>
      <c r="P39" s="160"/>
      <c r="Q39" s="160">
        <f>SUM(Q40:Q62)</f>
        <v>0</v>
      </c>
      <c r="R39" s="160"/>
      <c r="S39" s="160"/>
      <c r="T39" s="160"/>
      <c r="U39" s="160"/>
      <c r="V39" s="160">
        <f>SUM(V40:V62)</f>
        <v>0</v>
      </c>
      <c r="W39" s="160"/>
      <c r="X39" s="160"/>
      <c r="AG39" t="s">
        <v>151</v>
      </c>
    </row>
    <row r="40" spans="1:60" outlineLevel="1">
      <c r="A40" s="173">
        <v>31</v>
      </c>
      <c r="B40" s="174" t="s">
        <v>651</v>
      </c>
      <c r="C40" s="183" t="s">
        <v>601</v>
      </c>
      <c r="D40" s="175" t="s">
        <v>570</v>
      </c>
      <c r="E40" s="176">
        <v>10</v>
      </c>
      <c r="F40" s="177"/>
      <c r="G40" s="178">
        <f t="shared" ref="G40:G62" si="7">ROUND(E40*F40,2)</f>
        <v>0</v>
      </c>
      <c r="H40" s="157"/>
      <c r="I40" s="156">
        <f t="shared" ref="I40:I62" si="8">ROUND(E40*H40,2)</f>
        <v>0</v>
      </c>
      <c r="J40" s="157"/>
      <c r="K40" s="156">
        <f t="shared" ref="K40:K62" si="9">ROUND(E40*J40,2)</f>
        <v>0</v>
      </c>
      <c r="L40" s="156">
        <v>21</v>
      </c>
      <c r="M40" s="156">
        <f t="shared" ref="M40:M62" si="10">G40*(1+L40/100)</f>
        <v>0</v>
      </c>
      <c r="N40" s="156">
        <v>0</v>
      </c>
      <c r="O40" s="156">
        <f t="shared" ref="O40:O62" si="11">ROUND(E40*N40,2)</f>
        <v>0</v>
      </c>
      <c r="P40" s="156">
        <v>0</v>
      </c>
      <c r="Q40" s="156">
        <f t="shared" ref="Q40:Q62" si="12">ROUND(E40*P40,2)</f>
        <v>0</v>
      </c>
      <c r="R40" s="156"/>
      <c r="S40" s="156" t="s">
        <v>164</v>
      </c>
      <c r="T40" s="156" t="s">
        <v>156</v>
      </c>
      <c r="U40" s="156">
        <v>0</v>
      </c>
      <c r="V40" s="156">
        <f t="shared" ref="V40:V62" si="13">ROUND(E40*U40,2)</f>
        <v>0</v>
      </c>
      <c r="W40" s="156"/>
      <c r="X40" s="156" t="s">
        <v>157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158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>
      <c r="A41" s="173">
        <v>32</v>
      </c>
      <c r="B41" s="174" t="s">
        <v>652</v>
      </c>
      <c r="C41" s="183" t="s">
        <v>653</v>
      </c>
      <c r="D41" s="175" t="s">
        <v>243</v>
      </c>
      <c r="E41" s="176">
        <v>2</v>
      </c>
      <c r="F41" s="177"/>
      <c r="G41" s="178">
        <f t="shared" si="7"/>
        <v>0</v>
      </c>
      <c r="H41" s="157"/>
      <c r="I41" s="156">
        <f t="shared" si="8"/>
        <v>0</v>
      </c>
      <c r="J41" s="157"/>
      <c r="K41" s="156">
        <f t="shared" si="9"/>
        <v>0</v>
      </c>
      <c r="L41" s="156">
        <v>21</v>
      </c>
      <c r="M41" s="156">
        <f t="shared" si="10"/>
        <v>0</v>
      </c>
      <c r="N41" s="156">
        <v>0</v>
      </c>
      <c r="O41" s="156">
        <f t="shared" si="11"/>
        <v>0</v>
      </c>
      <c r="P41" s="156">
        <v>0</v>
      </c>
      <c r="Q41" s="156">
        <f t="shared" si="12"/>
        <v>0</v>
      </c>
      <c r="R41" s="156"/>
      <c r="S41" s="156" t="s">
        <v>164</v>
      </c>
      <c r="T41" s="156" t="s">
        <v>156</v>
      </c>
      <c r="U41" s="156">
        <v>0</v>
      </c>
      <c r="V41" s="156">
        <f t="shared" si="13"/>
        <v>0</v>
      </c>
      <c r="W41" s="156"/>
      <c r="X41" s="156" t="s">
        <v>157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158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73">
        <v>33</v>
      </c>
      <c r="B42" s="174" t="s">
        <v>654</v>
      </c>
      <c r="C42" s="183" t="s">
        <v>655</v>
      </c>
      <c r="D42" s="175" t="s">
        <v>199</v>
      </c>
      <c r="E42" s="176">
        <v>75</v>
      </c>
      <c r="F42" s="177"/>
      <c r="G42" s="178">
        <f t="shared" si="7"/>
        <v>0</v>
      </c>
      <c r="H42" s="157"/>
      <c r="I42" s="156">
        <f t="shared" si="8"/>
        <v>0</v>
      </c>
      <c r="J42" s="157"/>
      <c r="K42" s="156">
        <f t="shared" si="9"/>
        <v>0</v>
      </c>
      <c r="L42" s="156">
        <v>21</v>
      </c>
      <c r="M42" s="156">
        <f t="shared" si="10"/>
        <v>0</v>
      </c>
      <c r="N42" s="156">
        <v>0</v>
      </c>
      <c r="O42" s="156">
        <f t="shared" si="11"/>
        <v>0</v>
      </c>
      <c r="P42" s="156">
        <v>0</v>
      </c>
      <c r="Q42" s="156">
        <f t="shared" si="12"/>
        <v>0</v>
      </c>
      <c r="R42" s="156"/>
      <c r="S42" s="156" t="s">
        <v>164</v>
      </c>
      <c r="T42" s="156" t="s">
        <v>156</v>
      </c>
      <c r="U42" s="156">
        <v>0</v>
      </c>
      <c r="V42" s="156">
        <f t="shared" si="13"/>
        <v>0</v>
      </c>
      <c r="W42" s="156"/>
      <c r="X42" s="156" t="s">
        <v>157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158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73">
        <v>34</v>
      </c>
      <c r="B43" s="174" t="s">
        <v>656</v>
      </c>
      <c r="C43" s="183" t="s">
        <v>615</v>
      </c>
      <c r="D43" s="175" t="s">
        <v>199</v>
      </c>
      <c r="E43" s="176">
        <v>25</v>
      </c>
      <c r="F43" s="177"/>
      <c r="G43" s="178">
        <f t="shared" si="7"/>
        <v>0</v>
      </c>
      <c r="H43" s="157"/>
      <c r="I43" s="156">
        <f t="shared" si="8"/>
        <v>0</v>
      </c>
      <c r="J43" s="157"/>
      <c r="K43" s="156">
        <f t="shared" si="9"/>
        <v>0</v>
      </c>
      <c r="L43" s="156">
        <v>21</v>
      </c>
      <c r="M43" s="156">
        <f t="shared" si="10"/>
        <v>0</v>
      </c>
      <c r="N43" s="156">
        <v>0</v>
      </c>
      <c r="O43" s="156">
        <f t="shared" si="11"/>
        <v>0</v>
      </c>
      <c r="P43" s="156">
        <v>0</v>
      </c>
      <c r="Q43" s="156">
        <f t="shared" si="12"/>
        <v>0</v>
      </c>
      <c r="R43" s="156"/>
      <c r="S43" s="156" t="s">
        <v>164</v>
      </c>
      <c r="T43" s="156" t="s">
        <v>156</v>
      </c>
      <c r="U43" s="156">
        <v>0</v>
      </c>
      <c r="V43" s="156">
        <f t="shared" si="13"/>
        <v>0</v>
      </c>
      <c r="W43" s="156"/>
      <c r="X43" s="156" t="s">
        <v>157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158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73">
        <v>35</v>
      </c>
      <c r="B44" s="174" t="s">
        <v>657</v>
      </c>
      <c r="C44" s="183" t="s">
        <v>658</v>
      </c>
      <c r="D44" s="175" t="s">
        <v>199</v>
      </c>
      <c r="E44" s="176">
        <v>45</v>
      </c>
      <c r="F44" s="177"/>
      <c r="G44" s="178">
        <f t="shared" si="7"/>
        <v>0</v>
      </c>
      <c r="H44" s="157"/>
      <c r="I44" s="156">
        <f t="shared" si="8"/>
        <v>0</v>
      </c>
      <c r="J44" s="157"/>
      <c r="K44" s="156">
        <f t="shared" si="9"/>
        <v>0</v>
      </c>
      <c r="L44" s="156">
        <v>21</v>
      </c>
      <c r="M44" s="156">
        <f t="shared" si="10"/>
        <v>0</v>
      </c>
      <c r="N44" s="156">
        <v>0</v>
      </c>
      <c r="O44" s="156">
        <f t="shared" si="11"/>
        <v>0</v>
      </c>
      <c r="P44" s="156">
        <v>0</v>
      </c>
      <c r="Q44" s="156">
        <f t="shared" si="12"/>
        <v>0</v>
      </c>
      <c r="R44" s="156"/>
      <c r="S44" s="156" t="s">
        <v>164</v>
      </c>
      <c r="T44" s="156" t="s">
        <v>156</v>
      </c>
      <c r="U44" s="156">
        <v>0</v>
      </c>
      <c r="V44" s="156">
        <f t="shared" si="13"/>
        <v>0</v>
      </c>
      <c r="W44" s="156"/>
      <c r="X44" s="156" t="s">
        <v>157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158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73">
        <v>36</v>
      </c>
      <c r="B45" s="174" t="s">
        <v>659</v>
      </c>
      <c r="C45" s="183" t="s">
        <v>625</v>
      </c>
      <c r="D45" s="175" t="s">
        <v>199</v>
      </c>
      <c r="E45" s="176">
        <v>178</v>
      </c>
      <c r="F45" s="177"/>
      <c r="G45" s="178">
        <f t="shared" si="7"/>
        <v>0</v>
      </c>
      <c r="H45" s="157"/>
      <c r="I45" s="156">
        <f t="shared" si="8"/>
        <v>0</v>
      </c>
      <c r="J45" s="157"/>
      <c r="K45" s="156">
        <f t="shared" si="9"/>
        <v>0</v>
      </c>
      <c r="L45" s="156">
        <v>21</v>
      </c>
      <c r="M45" s="156">
        <f t="shared" si="10"/>
        <v>0</v>
      </c>
      <c r="N45" s="156">
        <v>0</v>
      </c>
      <c r="O45" s="156">
        <f t="shared" si="11"/>
        <v>0</v>
      </c>
      <c r="P45" s="156">
        <v>0</v>
      </c>
      <c r="Q45" s="156">
        <f t="shared" si="12"/>
        <v>0</v>
      </c>
      <c r="R45" s="156"/>
      <c r="S45" s="156" t="s">
        <v>164</v>
      </c>
      <c r="T45" s="156" t="s">
        <v>156</v>
      </c>
      <c r="U45" s="156">
        <v>0</v>
      </c>
      <c r="V45" s="156">
        <f t="shared" si="13"/>
        <v>0</v>
      </c>
      <c r="W45" s="156"/>
      <c r="X45" s="156" t="s">
        <v>157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158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73">
        <v>37</v>
      </c>
      <c r="B46" s="174" t="s">
        <v>660</v>
      </c>
      <c r="C46" s="183" t="s">
        <v>661</v>
      </c>
      <c r="D46" s="175" t="s">
        <v>199</v>
      </c>
      <c r="E46" s="176">
        <v>125</v>
      </c>
      <c r="F46" s="177"/>
      <c r="G46" s="178">
        <f t="shared" si="7"/>
        <v>0</v>
      </c>
      <c r="H46" s="157"/>
      <c r="I46" s="156">
        <f t="shared" si="8"/>
        <v>0</v>
      </c>
      <c r="J46" s="157"/>
      <c r="K46" s="156">
        <f t="shared" si="9"/>
        <v>0</v>
      </c>
      <c r="L46" s="156">
        <v>21</v>
      </c>
      <c r="M46" s="156">
        <f t="shared" si="10"/>
        <v>0</v>
      </c>
      <c r="N46" s="156">
        <v>0</v>
      </c>
      <c r="O46" s="156">
        <f t="shared" si="11"/>
        <v>0</v>
      </c>
      <c r="P46" s="156">
        <v>0</v>
      </c>
      <c r="Q46" s="156">
        <f t="shared" si="12"/>
        <v>0</v>
      </c>
      <c r="R46" s="156"/>
      <c r="S46" s="156" t="s">
        <v>164</v>
      </c>
      <c r="T46" s="156" t="s">
        <v>156</v>
      </c>
      <c r="U46" s="156">
        <v>0</v>
      </c>
      <c r="V46" s="156">
        <f t="shared" si="13"/>
        <v>0</v>
      </c>
      <c r="W46" s="156"/>
      <c r="X46" s="156" t="s">
        <v>157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158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73">
        <v>38</v>
      </c>
      <c r="B47" s="174" t="s">
        <v>662</v>
      </c>
      <c r="C47" s="183" t="s">
        <v>619</v>
      </c>
      <c r="D47" s="175" t="s">
        <v>199</v>
      </c>
      <c r="E47" s="176">
        <v>31</v>
      </c>
      <c r="F47" s="177"/>
      <c r="G47" s="178">
        <f t="shared" si="7"/>
        <v>0</v>
      </c>
      <c r="H47" s="157"/>
      <c r="I47" s="156">
        <f t="shared" si="8"/>
        <v>0</v>
      </c>
      <c r="J47" s="157"/>
      <c r="K47" s="156">
        <f t="shared" si="9"/>
        <v>0</v>
      </c>
      <c r="L47" s="156">
        <v>21</v>
      </c>
      <c r="M47" s="156">
        <f t="shared" si="10"/>
        <v>0</v>
      </c>
      <c r="N47" s="156">
        <v>0</v>
      </c>
      <c r="O47" s="156">
        <f t="shared" si="11"/>
        <v>0</v>
      </c>
      <c r="P47" s="156">
        <v>0</v>
      </c>
      <c r="Q47" s="156">
        <f t="shared" si="12"/>
        <v>0</v>
      </c>
      <c r="R47" s="156"/>
      <c r="S47" s="156" t="s">
        <v>164</v>
      </c>
      <c r="T47" s="156" t="s">
        <v>156</v>
      </c>
      <c r="U47" s="156">
        <v>0</v>
      </c>
      <c r="V47" s="156">
        <f t="shared" si="13"/>
        <v>0</v>
      </c>
      <c r="W47" s="156"/>
      <c r="X47" s="156" t="s">
        <v>157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158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73">
        <v>39</v>
      </c>
      <c r="B48" s="174" t="s">
        <v>663</v>
      </c>
      <c r="C48" s="183" t="s">
        <v>621</v>
      </c>
      <c r="D48" s="175" t="s">
        <v>199</v>
      </c>
      <c r="E48" s="176">
        <v>5</v>
      </c>
      <c r="F48" s="177"/>
      <c r="G48" s="178">
        <f t="shared" si="7"/>
        <v>0</v>
      </c>
      <c r="H48" s="157"/>
      <c r="I48" s="156">
        <f t="shared" si="8"/>
        <v>0</v>
      </c>
      <c r="J48" s="157"/>
      <c r="K48" s="156">
        <f t="shared" si="9"/>
        <v>0</v>
      </c>
      <c r="L48" s="156">
        <v>21</v>
      </c>
      <c r="M48" s="156">
        <f t="shared" si="10"/>
        <v>0</v>
      </c>
      <c r="N48" s="156">
        <v>0</v>
      </c>
      <c r="O48" s="156">
        <f t="shared" si="11"/>
        <v>0</v>
      </c>
      <c r="P48" s="156">
        <v>0</v>
      </c>
      <c r="Q48" s="156">
        <f t="shared" si="12"/>
        <v>0</v>
      </c>
      <c r="R48" s="156"/>
      <c r="S48" s="156" t="s">
        <v>164</v>
      </c>
      <c r="T48" s="156" t="s">
        <v>156</v>
      </c>
      <c r="U48" s="156">
        <v>0</v>
      </c>
      <c r="V48" s="156">
        <f t="shared" si="13"/>
        <v>0</v>
      </c>
      <c r="W48" s="156"/>
      <c r="X48" s="156" t="s">
        <v>157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158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>
      <c r="A49" s="173">
        <v>40</v>
      </c>
      <c r="B49" s="174" t="s">
        <v>664</v>
      </c>
      <c r="C49" s="183" t="s">
        <v>597</v>
      </c>
      <c r="D49" s="175" t="s">
        <v>570</v>
      </c>
      <c r="E49" s="176">
        <v>1</v>
      </c>
      <c r="F49" s="177"/>
      <c r="G49" s="178">
        <f t="shared" si="7"/>
        <v>0</v>
      </c>
      <c r="H49" s="157"/>
      <c r="I49" s="156">
        <f t="shared" si="8"/>
        <v>0</v>
      </c>
      <c r="J49" s="157"/>
      <c r="K49" s="156">
        <f t="shared" si="9"/>
        <v>0</v>
      </c>
      <c r="L49" s="156">
        <v>21</v>
      </c>
      <c r="M49" s="156">
        <f t="shared" si="10"/>
        <v>0</v>
      </c>
      <c r="N49" s="156">
        <v>0</v>
      </c>
      <c r="O49" s="156">
        <f t="shared" si="11"/>
        <v>0</v>
      </c>
      <c r="P49" s="156">
        <v>0</v>
      </c>
      <c r="Q49" s="156">
        <f t="shared" si="12"/>
        <v>0</v>
      </c>
      <c r="R49" s="156"/>
      <c r="S49" s="156" t="s">
        <v>164</v>
      </c>
      <c r="T49" s="156" t="s">
        <v>156</v>
      </c>
      <c r="U49" s="156">
        <v>0</v>
      </c>
      <c r="V49" s="156">
        <f t="shared" si="13"/>
        <v>0</v>
      </c>
      <c r="W49" s="156"/>
      <c r="X49" s="156" t="s">
        <v>157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158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>
      <c r="A50" s="173">
        <v>41</v>
      </c>
      <c r="B50" s="174" t="s">
        <v>665</v>
      </c>
      <c r="C50" s="183" t="s">
        <v>593</v>
      </c>
      <c r="D50" s="175" t="s">
        <v>570</v>
      </c>
      <c r="E50" s="176">
        <v>2</v>
      </c>
      <c r="F50" s="177"/>
      <c r="G50" s="178">
        <f t="shared" si="7"/>
        <v>0</v>
      </c>
      <c r="H50" s="157"/>
      <c r="I50" s="156">
        <f t="shared" si="8"/>
        <v>0</v>
      </c>
      <c r="J50" s="157"/>
      <c r="K50" s="156">
        <f t="shared" si="9"/>
        <v>0</v>
      </c>
      <c r="L50" s="156">
        <v>21</v>
      </c>
      <c r="M50" s="156">
        <f t="shared" si="10"/>
        <v>0</v>
      </c>
      <c r="N50" s="156">
        <v>0</v>
      </c>
      <c r="O50" s="156">
        <f t="shared" si="11"/>
        <v>0</v>
      </c>
      <c r="P50" s="156">
        <v>0</v>
      </c>
      <c r="Q50" s="156">
        <f t="shared" si="12"/>
        <v>0</v>
      </c>
      <c r="R50" s="156"/>
      <c r="S50" s="156" t="s">
        <v>164</v>
      </c>
      <c r="T50" s="156" t="s">
        <v>156</v>
      </c>
      <c r="U50" s="156">
        <v>0</v>
      </c>
      <c r="V50" s="156">
        <f t="shared" si="13"/>
        <v>0</v>
      </c>
      <c r="W50" s="156"/>
      <c r="X50" s="156" t="s">
        <v>157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158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>
      <c r="A51" s="173">
        <v>42</v>
      </c>
      <c r="B51" s="174" t="s">
        <v>666</v>
      </c>
      <c r="C51" s="183" t="s">
        <v>617</v>
      </c>
      <c r="D51" s="175" t="s">
        <v>570</v>
      </c>
      <c r="E51" s="176">
        <v>11</v>
      </c>
      <c r="F51" s="177"/>
      <c r="G51" s="178">
        <f t="shared" si="7"/>
        <v>0</v>
      </c>
      <c r="H51" s="157"/>
      <c r="I51" s="156">
        <f t="shared" si="8"/>
        <v>0</v>
      </c>
      <c r="J51" s="157"/>
      <c r="K51" s="156">
        <f t="shared" si="9"/>
        <v>0</v>
      </c>
      <c r="L51" s="156">
        <v>21</v>
      </c>
      <c r="M51" s="156">
        <f t="shared" si="10"/>
        <v>0</v>
      </c>
      <c r="N51" s="156">
        <v>0</v>
      </c>
      <c r="O51" s="156">
        <f t="shared" si="11"/>
        <v>0</v>
      </c>
      <c r="P51" s="156">
        <v>0</v>
      </c>
      <c r="Q51" s="156">
        <f t="shared" si="12"/>
        <v>0</v>
      </c>
      <c r="R51" s="156"/>
      <c r="S51" s="156" t="s">
        <v>164</v>
      </c>
      <c r="T51" s="156" t="s">
        <v>156</v>
      </c>
      <c r="U51" s="156">
        <v>0</v>
      </c>
      <c r="V51" s="156">
        <f t="shared" si="13"/>
        <v>0</v>
      </c>
      <c r="W51" s="156"/>
      <c r="X51" s="156" t="s">
        <v>157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158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>
      <c r="A52" s="173">
        <v>43</v>
      </c>
      <c r="B52" s="174" t="s">
        <v>667</v>
      </c>
      <c r="C52" s="183" t="s">
        <v>609</v>
      </c>
      <c r="D52" s="175" t="s">
        <v>570</v>
      </c>
      <c r="E52" s="176">
        <v>10</v>
      </c>
      <c r="F52" s="177"/>
      <c r="G52" s="178">
        <f t="shared" si="7"/>
        <v>0</v>
      </c>
      <c r="H52" s="157"/>
      <c r="I52" s="156">
        <f t="shared" si="8"/>
        <v>0</v>
      </c>
      <c r="J52" s="157"/>
      <c r="K52" s="156">
        <f t="shared" si="9"/>
        <v>0</v>
      </c>
      <c r="L52" s="156">
        <v>21</v>
      </c>
      <c r="M52" s="156">
        <f t="shared" si="10"/>
        <v>0</v>
      </c>
      <c r="N52" s="156">
        <v>0</v>
      </c>
      <c r="O52" s="156">
        <f t="shared" si="11"/>
        <v>0</v>
      </c>
      <c r="P52" s="156">
        <v>0</v>
      </c>
      <c r="Q52" s="156">
        <f t="shared" si="12"/>
        <v>0</v>
      </c>
      <c r="R52" s="156"/>
      <c r="S52" s="156" t="s">
        <v>164</v>
      </c>
      <c r="T52" s="156" t="s">
        <v>156</v>
      </c>
      <c r="U52" s="156">
        <v>0</v>
      </c>
      <c r="V52" s="156">
        <f t="shared" si="13"/>
        <v>0</v>
      </c>
      <c r="W52" s="156"/>
      <c r="X52" s="156" t="s">
        <v>157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158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>
      <c r="A53" s="173">
        <v>44</v>
      </c>
      <c r="B53" s="174" t="s">
        <v>668</v>
      </c>
      <c r="C53" s="183" t="s">
        <v>589</v>
      </c>
      <c r="D53" s="175" t="s">
        <v>199</v>
      </c>
      <c r="E53" s="176">
        <v>8</v>
      </c>
      <c r="F53" s="177"/>
      <c r="G53" s="178">
        <f t="shared" si="7"/>
        <v>0</v>
      </c>
      <c r="H53" s="157"/>
      <c r="I53" s="156">
        <f t="shared" si="8"/>
        <v>0</v>
      </c>
      <c r="J53" s="157"/>
      <c r="K53" s="156">
        <f t="shared" si="9"/>
        <v>0</v>
      </c>
      <c r="L53" s="156">
        <v>21</v>
      </c>
      <c r="M53" s="156">
        <f t="shared" si="10"/>
        <v>0</v>
      </c>
      <c r="N53" s="156">
        <v>0</v>
      </c>
      <c r="O53" s="156">
        <f t="shared" si="11"/>
        <v>0</v>
      </c>
      <c r="P53" s="156">
        <v>0</v>
      </c>
      <c r="Q53" s="156">
        <f t="shared" si="12"/>
        <v>0</v>
      </c>
      <c r="R53" s="156"/>
      <c r="S53" s="156" t="s">
        <v>164</v>
      </c>
      <c r="T53" s="156" t="s">
        <v>156</v>
      </c>
      <c r="U53" s="156">
        <v>0</v>
      </c>
      <c r="V53" s="156">
        <f t="shared" si="13"/>
        <v>0</v>
      </c>
      <c r="W53" s="156"/>
      <c r="X53" s="156" t="s">
        <v>157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158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>
      <c r="A54" s="173">
        <v>45</v>
      </c>
      <c r="B54" s="174" t="s">
        <v>669</v>
      </c>
      <c r="C54" s="183" t="s">
        <v>599</v>
      </c>
      <c r="D54" s="175" t="s">
        <v>570</v>
      </c>
      <c r="E54" s="176">
        <v>10</v>
      </c>
      <c r="F54" s="177"/>
      <c r="G54" s="178">
        <f t="shared" si="7"/>
        <v>0</v>
      </c>
      <c r="H54" s="157"/>
      <c r="I54" s="156">
        <f t="shared" si="8"/>
        <v>0</v>
      </c>
      <c r="J54" s="157"/>
      <c r="K54" s="156">
        <f t="shared" si="9"/>
        <v>0</v>
      </c>
      <c r="L54" s="156">
        <v>21</v>
      </c>
      <c r="M54" s="156">
        <f t="shared" si="10"/>
        <v>0</v>
      </c>
      <c r="N54" s="156">
        <v>0</v>
      </c>
      <c r="O54" s="156">
        <f t="shared" si="11"/>
        <v>0</v>
      </c>
      <c r="P54" s="156">
        <v>0</v>
      </c>
      <c r="Q54" s="156">
        <f t="shared" si="12"/>
        <v>0</v>
      </c>
      <c r="R54" s="156"/>
      <c r="S54" s="156" t="s">
        <v>164</v>
      </c>
      <c r="T54" s="156" t="s">
        <v>156</v>
      </c>
      <c r="U54" s="156">
        <v>0</v>
      </c>
      <c r="V54" s="156">
        <f t="shared" si="13"/>
        <v>0</v>
      </c>
      <c r="W54" s="156"/>
      <c r="X54" s="156" t="s">
        <v>157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158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>
      <c r="A55" s="173">
        <v>46</v>
      </c>
      <c r="B55" s="174" t="s">
        <v>670</v>
      </c>
      <c r="C55" s="183" t="s">
        <v>591</v>
      </c>
      <c r="D55" s="175" t="s">
        <v>570</v>
      </c>
      <c r="E55" s="176">
        <v>1</v>
      </c>
      <c r="F55" s="177"/>
      <c r="G55" s="178">
        <f t="shared" si="7"/>
        <v>0</v>
      </c>
      <c r="H55" s="157"/>
      <c r="I55" s="156">
        <f t="shared" si="8"/>
        <v>0</v>
      </c>
      <c r="J55" s="157"/>
      <c r="K55" s="156">
        <f t="shared" si="9"/>
        <v>0</v>
      </c>
      <c r="L55" s="156">
        <v>21</v>
      </c>
      <c r="M55" s="156">
        <f t="shared" si="10"/>
        <v>0</v>
      </c>
      <c r="N55" s="156">
        <v>0</v>
      </c>
      <c r="O55" s="156">
        <f t="shared" si="11"/>
        <v>0</v>
      </c>
      <c r="P55" s="156">
        <v>0</v>
      </c>
      <c r="Q55" s="156">
        <f t="shared" si="12"/>
        <v>0</v>
      </c>
      <c r="R55" s="156"/>
      <c r="S55" s="156" t="s">
        <v>164</v>
      </c>
      <c r="T55" s="156" t="s">
        <v>156</v>
      </c>
      <c r="U55" s="156">
        <v>0</v>
      </c>
      <c r="V55" s="156">
        <f t="shared" si="13"/>
        <v>0</v>
      </c>
      <c r="W55" s="156"/>
      <c r="X55" s="156" t="s">
        <v>157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158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>
      <c r="A56" s="173">
        <v>47</v>
      </c>
      <c r="B56" s="174" t="s">
        <v>671</v>
      </c>
      <c r="C56" s="183" t="s">
        <v>595</v>
      </c>
      <c r="D56" s="175" t="s">
        <v>570</v>
      </c>
      <c r="E56" s="176">
        <v>4</v>
      </c>
      <c r="F56" s="177"/>
      <c r="G56" s="178">
        <f t="shared" si="7"/>
        <v>0</v>
      </c>
      <c r="H56" s="157"/>
      <c r="I56" s="156">
        <f t="shared" si="8"/>
        <v>0</v>
      </c>
      <c r="J56" s="157"/>
      <c r="K56" s="156">
        <f t="shared" si="9"/>
        <v>0</v>
      </c>
      <c r="L56" s="156">
        <v>21</v>
      </c>
      <c r="M56" s="156">
        <f t="shared" si="10"/>
        <v>0</v>
      </c>
      <c r="N56" s="156">
        <v>0</v>
      </c>
      <c r="O56" s="156">
        <f t="shared" si="11"/>
        <v>0</v>
      </c>
      <c r="P56" s="156">
        <v>0</v>
      </c>
      <c r="Q56" s="156">
        <f t="shared" si="12"/>
        <v>0</v>
      </c>
      <c r="R56" s="156"/>
      <c r="S56" s="156" t="s">
        <v>164</v>
      </c>
      <c r="T56" s="156" t="s">
        <v>156</v>
      </c>
      <c r="U56" s="156">
        <v>0</v>
      </c>
      <c r="V56" s="156">
        <f t="shared" si="13"/>
        <v>0</v>
      </c>
      <c r="W56" s="156"/>
      <c r="X56" s="156" t="s">
        <v>157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158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>
      <c r="A57" s="173">
        <v>48</v>
      </c>
      <c r="B57" s="174" t="s">
        <v>672</v>
      </c>
      <c r="C57" s="183" t="s">
        <v>640</v>
      </c>
      <c r="D57" s="175" t="s">
        <v>199</v>
      </c>
      <c r="E57" s="176">
        <v>245</v>
      </c>
      <c r="F57" s="177"/>
      <c r="G57" s="178">
        <f t="shared" si="7"/>
        <v>0</v>
      </c>
      <c r="H57" s="157"/>
      <c r="I57" s="156">
        <f t="shared" si="8"/>
        <v>0</v>
      </c>
      <c r="J57" s="157"/>
      <c r="K57" s="156">
        <f t="shared" si="9"/>
        <v>0</v>
      </c>
      <c r="L57" s="156">
        <v>21</v>
      </c>
      <c r="M57" s="156">
        <f t="shared" si="10"/>
        <v>0</v>
      </c>
      <c r="N57" s="156">
        <v>0</v>
      </c>
      <c r="O57" s="156">
        <f t="shared" si="11"/>
        <v>0</v>
      </c>
      <c r="P57" s="156">
        <v>0</v>
      </c>
      <c r="Q57" s="156">
        <f t="shared" si="12"/>
        <v>0</v>
      </c>
      <c r="R57" s="156"/>
      <c r="S57" s="156" t="s">
        <v>164</v>
      </c>
      <c r="T57" s="156" t="s">
        <v>156</v>
      </c>
      <c r="U57" s="156">
        <v>0</v>
      </c>
      <c r="V57" s="156">
        <f t="shared" si="13"/>
        <v>0</v>
      </c>
      <c r="W57" s="156"/>
      <c r="X57" s="156" t="s">
        <v>157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158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>
      <c r="A58" s="173">
        <v>49</v>
      </c>
      <c r="B58" s="174" t="s">
        <v>673</v>
      </c>
      <c r="C58" s="183" t="s">
        <v>633</v>
      </c>
      <c r="D58" s="175" t="s">
        <v>570</v>
      </c>
      <c r="E58" s="176">
        <v>2</v>
      </c>
      <c r="F58" s="177"/>
      <c r="G58" s="178">
        <f t="shared" si="7"/>
        <v>0</v>
      </c>
      <c r="H58" s="157"/>
      <c r="I58" s="156">
        <f t="shared" si="8"/>
        <v>0</v>
      </c>
      <c r="J58" s="157"/>
      <c r="K58" s="156">
        <f t="shared" si="9"/>
        <v>0</v>
      </c>
      <c r="L58" s="156">
        <v>21</v>
      </c>
      <c r="M58" s="156">
        <f t="shared" si="10"/>
        <v>0</v>
      </c>
      <c r="N58" s="156">
        <v>0</v>
      </c>
      <c r="O58" s="156">
        <f t="shared" si="11"/>
        <v>0</v>
      </c>
      <c r="P58" s="156">
        <v>0</v>
      </c>
      <c r="Q58" s="156">
        <f t="shared" si="12"/>
        <v>0</v>
      </c>
      <c r="R58" s="156"/>
      <c r="S58" s="156" t="s">
        <v>164</v>
      </c>
      <c r="T58" s="156" t="s">
        <v>156</v>
      </c>
      <c r="U58" s="156">
        <v>0</v>
      </c>
      <c r="V58" s="156">
        <f t="shared" si="13"/>
        <v>0</v>
      </c>
      <c r="W58" s="156"/>
      <c r="X58" s="156" t="s">
        <v>157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158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73">
        <v>50</v>
      </c>
      <c r="B59" s="174" t="s">
        <v>674</v>
      </c>
      <c r="C59" s="183" t="s">
        <v>611</v>
      </c>
      <c r="D59" s="175" t="s">
        <v>570</v>
      </c>
      <c r="E59" s="176">
        <v>10</v>
      </c>
      <c r="F59" s="177"/>
      <c r="G59" s="178">
        <f t="shared" si="7"/>
        <v>0</v>
      </c>
      <c r="H59" s="157"/>
      <c r="I59" s="156">
        <f t="shared" si="8"/>
        <v>0</v>
      </c>
      <c r="J59" s="157"/>
      <c r="K59" s="156">
        <f t="shared" si="9"/>
        <v>0</v>
      </c>
      <c r="L59" s="156">
        <v>21</v>
      </c>
      <c r="M59" s="156">
        <f t="shared" si="10"/>
        <v>0</v>
      </c>
      <c r="N59" s="156">
        <v>0</v>
      </c>
      <c r="O59" s="156">
        <f t="shared" si="11"/>
        <v>0</v>
      </c>
      <c r="P59" s="156">
        <v>0</v>
      </c>
      <c r="Q59" s="156">
        <f t="shared" si="12"/>
        <v>0</v>
      </c>
      <c r="R59" s="156"/>
      <c r="S59" s="156" t="s">
        <v>164</v>
      </c>
      <c r="T59" s="156" t="s">
        <v>156</v>
      </c>
      <c r="U59" s="156">
        <v>0</v>
      </c>
      <c r="V59" s="156">
        <f t="shared" si="13"/>
        <v>0</v>
      </c>
      <c r="W59" s="156"/>
      <c r="X59" s="156" t="s">
        <v>157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158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73">
        <v>51</v>
      </c>
      <c r="B60" s="174" t="s">
        <v>675</v>
      </c>
      <c r="C60" s="183" t="s">
        <v>603</v>
      </c>
      <c r="D60" s="175" t="s">
        <v>570</v>
      </c>
      <c r="E60" s="176">
        <v>2</v>
      </c>
      <c r="F60" s="177"/>
      <c r="G60" s="178">
        <f t="shared" si="7"/>
        <v>0</v>
      </c>
      <c r="H60" s="157"/>
      <c r="I60" s="156">
        <f t="shared" si="8"/>
        <v>0</v>
      </c>
      <c r="J60" s="157"/>
      <c r="K60" s="156">
        <f t="shared" si="9"/>
        <v>0</v>
      </c>
      <c r="L60" s="156">
        <v>21</v>
      </c>
      <c r="M60" s="156">
        <f t="shared" si="10"/>
        <v>0</v>
      </c>
      <c r="N60" s="156">
        <v>0</v>
      </c>
      <c r="O60" s="156">
        <f t="shared" si="11"/>
        <v>0</v>
      </c>
      <c r="P60" s="156">
        <v>0</v>
      </c>
      <c r="Q60" s="156">
        <f t="shared" si="12"/>
        <v>0</v>
      </c>
      <c r="R60" s="156"/>
      <c r="S60" s="156" t="s">
        <v>164</v>
      </c>
      <c r="T60" s="156" t="s">
        <v>156</v>
      </c>
      <c r="U60" s="156">
        <v>0</v>
      </c>
      <c r="V60" s="156">
        <f t="shared" si="13"/>
        <v>0</v>
      </c>
      <c r="W60" s="156"/>
      <c r="X60" s="156" t="s">
        <v>157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158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>
      <c r="A61" s="173">
        <v>52</v>
      </c>
      <c r="B61" s="174" t="s">
        <v>676</v>
      </c>
      <c r="C61" s="183" t="s">
        <v>605</v>
      </c>
      <c r="D61" s="175" t="s">
        <v>570</v>
      </c>
      <c r="E61" s="176">
        <v>1</v>
      </c>
      <c r="F61" s="177"/>
      <c r="G61" s="178">
        <f t="shared" si="7"/>
        <v>0</v>
      </c>
      <c r="H61" s="157"/>
      <c r="I61" s="156">
        <f t="shared" si="8"/>
        <v>0</v>
      </c>
      <c r="J61" s="157"/>
      <c r="K61" s="156">
        <f t="shared" si="9"/>
        <v>0</v>
      </c>
      <c r="L61" s="156">
        <v>21</v>
      </c>
      <c r="M61" s="156">
        <f t="shared" si="10"/>
        <v>0</v>
      </c>
      <c r="N61" s="156">
        <v>0</v>
      </c>
      <c r="O61" s="156">
        <f t="shared" si="11"/>
        <v>0</v>
      </c>
      <c r="P61" s="156">
        <v>0</v>
      </c>
      <c r="Q61" s="156">
        <f t="shared" si="12"/>
        <v>0</v>
      </c>
      <c r="R61" s="156"/>
      <c r="S61" s="156" t="s">
        <v>164</v>
      </c>
      <c r="T61" s="156" t="s">
        <v>156</v>
      </c>
      <c r="U61" s="156">
        <v>0</v>
      </c>
      <c r="V61" s="156">
        <f t="shared" si="13"/>
        <v>0</v>
      </c>
      <c r="W61" s="156"/>
      <c r="X61" s="156" t="s">
        <v>157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158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73">
        <v>53</v>
      </c>
      <c r="B62" s="174" t="s">
        <v>677</v>
      </c>
      <c r="C62" s="183" t="s">
        <v>678</v>
      </c>
      <c r="D62" s="175" t="s">
        <v>650</v>
      </c>
      <c r="E62" s="176">
        <v>1</v>
      </c>
      <c r="F62" s="177"/>
      <c r="G62" s="178">
        <f t="shared" si="7"/>
        <v>0</v>
      </c>
      <c r="H62" s="157"/>
      <c r="I62" s="156">
        <f t="shared" si="8"/>
        <v>0</v>
      </c>
      <c r="J62" s="157"/>
      <c r="K62" s="156">
        <f t="shared" si="9"/>
        <v>0</v>
      </c>
      <c r="L62" s="156">
        <v>21</v>
      </c>
      <c r="M62" s="156">
        <f t="shared" si="10"/>
        <v>0</v>
      </c>
      <c r="N62" s="156">
        <v>0</v>
      </c>
      <c r="O62" s="156">
        <f t="shared" si="11"/>
        <v>0</v>
      </c>
      <c r="P62" s="156">
        <v>0</v>
      </c>
      <c r="Q62" s="156">
        <f t="shared" si="12"/>
        <v>0</v>
      </c>
      <c r="R62" s="156" t="s">
        <v>482</v>
      </c>
      <c r="S62" s="156" t="s">
        <v>155</v>
      </c>
      <c r="T62" s="156" t="s">
        <v>156</v>
      </c>
      <c r="U62" s="156">
        <v>0</v>
      </c>
      <c r="V62" s="156">
        <f t="shared" si="13"/>
        <v>0</v>
      </c>
      <c r="W62" s="156"/>
      <c r="X62" s="156" t="s">
        <v>368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679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13">
      <c r="A63" s="161" t="s">
        <v>150</v>
      </c>
      <c r="B63" s="162" t="s">
        <v>97</v>
      </c>
      <c r="C63" s="180" t="s">
        <v>98</v>
      </c>
      <c r="D63" s="163"/>
      <c r="E63" s="164"/>
      <c r="F63" s="165"/>
      <c r="G63" s="166">
        <f>SUMIF(AG64:AG69,"&lt;&gt;NOR",G64:G69)</f>
        <v>0</v>
      </c>
      <c r="H63" s="160"/>
      <c r="I63" s="160">
        <f>SUM(I64:I69)</f>
        <v>0</v>
      </c>
      <c r="J63" s="160"/>
      <c r="K63" s="160">
        <f>SUM(K64:K69)</f>
        <v>0</v>
      </c>
      <c r="L63" s="160"/>
      <c r="M63" s="160">
        <f>SUM(M64:M69)</f>
        <v>0</v>
      </c>
      <c r="N63" s="160"/>
      <c r="O63" s="160">
        <f>SUM(O64:O69)</f>
        <v>0</v>
      </c>
      <c r="P63" s="160"/>
      <c r="Q63" s="160">
        <f>SUM(Q64:Q69)</f>
        <v>0</v>
      </c>
      <c r="R63" s="160"/>
      <c r="S63" s="160"/>
      <c r="T63" s="160"/>
      <c r="U63" s="160"/>
      <c r="V63" s="160">
        <f>SUM(V64:V69)</f>
        <v>2.56</v>
      </c>
      <c r="W63" s="160"/>
      <c r="X63" s="160"/>
      <c r="AG63" t="s">
        <v>151</v>
      </c>
    </row>
    <row r="64" spans="1:60" outlineLevel="1">
      <c r="A64" s="173">
        <v>54</v>
      </c>
      <c r="B64" s="174" t="s">
        <v>680</v>
      </c>
      <c r="C64" s="183" t="s">
        <v>681</v>
      </c>
      <c r="D64" s="175" t="s">
        <v>650</v>
      </c>
      <c r="E64" s="176">
        <v>1</v>
      </c>
      <c r="F64" s="177"/>
      <c r="G64" s="178">
        <f t="shared" ref="G64:G69" si="14">ROUND(E64*F64,2)</f>
        <v>0</v>
      </c>
      <c r="H64" s="157"/>
      <c r="I64" s="156">
        <f t="shared" ref="I64:I69" si="15">ROUND(E64*H64,2)</f>
        <v>0</v>
      </c>
      <c r="J64" s="157"/>
      <c r="K64" s="156">
        <f t="shared" ref="K64:K69" si="16">ROUND(E64*J64,2)</f>
        <v>0</v>
      </c>
      <c r="L64" s="156">
        <v>21</v>
      </c>
      <c r="M64" s="156">
        <f t="shared" ref="M64:M69" si="17">G64*(1+L64/100)</f>
        <v>0</v>
      </c>
      <c r="N64" s="156">
        <v>0</v>
      </c>
      <c r="O64" s="156">
        <f t="shared" ref="O64:O69" si="18">ROUND(E64*N64,2)</f>
        <v>0</v>
      </c>
      <c r="P64" s="156">
        <v>0</v>
      </c>
      <c r="Q64" s="156">
        <f t="shared" ref="Q64:Q69" si="19">ROUND(E64*P64,2)</f>
        <v>0</v>
      </c>
      <c r="R64" s="156"/>
      <c r="S64" s="156" t="s">
        <v>164</v>
      </c>
      <c r="T64" s="156" t="s">
        <v>156</v>
      </c>
      <c r="U64" s="156">
        <v>2.5617000000000001</v>
      </c>
      <c r="V64" s="156">
        <f t="shared" ref="V64:V69" si="20">ROUND(E64*U64,2)</f>
        <v>2.56</v>
      </c>
      <c r="W64" s="156"/>
      <c r="X64" s="156" t="s">
        <v>157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158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73">
        <v>55</v>
      </c>
      <c r="B65" s="174" t="s">
        <v>682</v>
      </c>
      <c r="C65" s="183" t="s">
        <v>683</v>
      </c>
      <c r="D65" s="175" t="s">
        <v>684</v>
      </c>
      <c r="E65" s="176">
        <v>15</v>
      </c>
      <c r="F65" s="177"/>
      <c r="G65" s="178">
        <f t="shared" si="14"/>
        <v>0</v>
      </c>
      <c r="H65" s="157"/>
      <c r="I65" s="156">
        <f t="shared" si="15"/>
        <v>0</v>
      </c>
      <c r="J65" s="157"/>
      <c r="K65" s="156">
        <f t="shared" si="16"/>
        <v>0</v>
      </c>
      <c r="L65" s="156">
        <v>21</v>
      </c>
      <c r="M65" s="156">
        <f t="shared" si="17"/>
        <v>0</v>
      </c>
      <c r="N65" s="156">
        <v>0</v>
      </c>
      <c r="O65" s="156">
        <f t="shared" si="18"/>
        <v>0</v>
      </c>
      <c r="P65" s="156">
        <v>0</v>
      </c>
      <c r="Q65" s="156">
        <f t="shared" si="19"/>
        <v>0</v>
      </c>
      <c r="R65" s="156"/>
      <c r="S65" s="156" t="s">
        <v>164</v>
      </c>
      <c r="T65" s="156" t="s">
        <v>156</v>
      </c>
      <c r="U65" s="156">
        <v>0</v>
      </c>
      <c r="V65" s="156">
        <f t="shared" si="20"/>
        <v>0</v>
      </c>
      <c r="W65" s="156"/>
      <c r="X65" s="156" t="s">
        <v>157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158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>
      <c r="A66" s="173">
        <v>56</v>
      </c>
      <c r="B66" s="174" t="s">
        <v>685</v>
      </c>
      <c r="C66" s="183" t="s">
        <v>686</v>
      </c>
      <c r="D66" s="175" t="s">
        <v>684</v>
      </c>
      <c r="E66" s="176">
        <v>30</v>
      </c>
      <c r="F66" s="177"/>
      <c r="G66" s="178">
        <f t="shared" si="14"/>
        <v>0</v>
      </c>
      <c r="H66" s="157"/>
      <c r="I66" s="156">
        <f t="shared" si="15"/>
        <v>0</v>
      </c>
      <c r="J66" s="157"/>
      <c r="K66" s="156">
        <f t="shared" si="16"/>
        <v>0</v>
      </c>
      <c r="L66" s="156">
        <v>21</v>
      </c>
      <c r="M66" s="156">
        <f t="shared" si="17"/>
        <v>0</v>
      </c>
      <c r="N66" s="156">
        <v>0</v>
      </c>
      <c r="O66" s="156">
        <f t="shared" si="18"/>
        <v>0</v>
      </c>
      <c r="P66" s="156">
        <v>0</v>
      </c>
      <c r="Q66" s="156">
        <f t="shared" si="19"/>
        <v>0</v>
      </c>
      <c r="R66" s="156"/>
      <c r="S66" s="156" t="s">
        <v>164</v>
      </c>
      <c r="T66" s="156" t="s">
        <v>156</v>
      </c>
      <c r="U66" s="156">
        <v>0</v>
      </c>
      <c r="V66" s="156">
        <f t="shared" si="20"/>
        <v>0</v>
      </c>
      <c r="W66" s="156"/>
      <c r="X66" s="156" t="s">
        <v>157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158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>
      <c r="A67" s="173">
        <v>57</v>
      </c>
      <c r="B67" s="174" t="s">
        <v>687</v>
      </c>
      <c r="C67" s="183" t="s">
        <v>688</v>
      </c>
      <c r="D67" s="175" t="s">
        <v>684</v>
      </c>
      <c r="E67" s="176">
        <v>10</v>
      </c>
      <c r="F67" s="177"/>
      <c r="G67" s="178">
        <f t="shared" si="14"/>
        <v>0</v>
      </c>
      <c r="H67" s="157"/>
      <c r="I67" s="156">
        <f t="shared" si="15"/>
        <v>0</v>
      </c>
      <c r="J67" s="157"/>
      <c r="K67" s="156">
        <f t="shared" si="16"/>
        <v>0</v>
      </c>
      <c r="L67" s="156">
        <v>21</v>
      </c>
      <c r="M67" s="156">
        <f t="shared" si="17"/>
        <v>0</v>
      </c>
      <c r="N67" s="156">
        <v>0</v>
      </c>
      <c r="O67" s="156">
        <f t="shared" si="18"/>
        <v>0</v>
      </c>
      <c r="P67" s="156">
        <v>0</v>
      </c>
      <c r="Q67" s="156">
        <f t="shared" si="19"/>
        <v>0</v>
      </c>
      <c r="R67" s="156"/>
      <c r="S67" s="156" t="s">
        <v>164</v>
      </c>
      <c r="T67" s="156" t="s">
        <v>156</v>
      </c>
      <c r="U67" s="156">
        <v>0</v>
      </c>
      <c r="V67" s="156">
        <f t="shared" si="20"/>
        <v>0</v>
      </c>
      <c r="W67" s="156"/>
      <c r="X67" s="156" t="s">
        <v>157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158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73">
        <v>58</v>
      </c>
      <c r="B68" s="174" t="s">
        <v>689</v>
      </c>
      <c r="C68" s="183" t="s">
        <v>690</v>
      </c>
      <c r="D68" s="175" t="s">
        <v>684</v>
      </c>
      <c r="E68" s="176">
        <v>5</v>
      </c>
      <c r="F68" s="177"/>
      <c r="G68" s="178">
        <f t="shared" si="14"/>
        <v>0</v>
      </c>
      <c r="H68" s="157"/>
      <c r="I68" s="156">
        <f t="shared" si="15"/>
        <v>0</v>
      </c>
      <c r="J68" s="157"/>
      <c r="K68" s="156">
        <f t="shared" si="16"/>
        <v>0</v>
      </c>
      <c r="L68" s="156">
        <v>21</v>
      </c>
      <c r="M68" s="156">
        <f t="shared" si="17"/>
        <v>0</v>
      </c>
      <c r="N68" s="156">
        <v>0</v>
      </c>
      <c r="O68" s="156">
        <f t="shared" si="18"/>
        <v>0</v>
      </c>
      <c r="P68" s="156">
        <v>0</v>
      </c>
      <c r="Q68" s="156">
        <f t="shared" si="19"/>
        <v>0</v>
      </c>
      <c r="R68" s="156"/>
      <c r="S68" s="156" t="s">
        <v>164</v>
      </c>
      <c r="T68" s="156" t="s">
        <v>156</v>
      </c>
      <c r="U68" s="156">
        <v>0</v>
      </c>
      <c r="V68" s="156">
        <f t="shared" si="20"/>
        <v>0</v>
      </c>
      <c r="W68" s="156"/>
      <c r="X68" s="156" t="s">
        <v>157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158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>
      <c r="A69" s="167">
        <v>59</v>
      </c>
      <c r="B69" s="168" t="s">
        <v>691</v>
      </c>
      <c r="C69" s="181" t="s">
        <v>692</v>
      </c>
      <c r="D69" s="169" t="s">
        <v>684</v>
      </c>
      <c r="E69" s="170">
        <v>10</v>
      </c>
      <c r="F69" s="171"/>
      <c r="G69" s="172">
        <f t="shared" si="14"/>
        <v>0</v>
      </c>
      <c r="H69" s="157"/>
      <c r="I69" s="156">
        <f t="shared" si="15"/>
        <v>0</v>
      </c>
      <c r="J69" s="157"/>
      <c r="K69" s="156">
        <f t="shared" si="16"/>
        <v>0</v>
      </c>
      <c r="L69" s="156">
        <v>21</v>
      </c>
      <c r="M69" s="156">
        <f t="shared" si="17"/>
        <v>0</v>
      </c>
      <c r="N69" s="156">
        <v>0</v>
      </c>
      <c r="O69" s="156">
        <f t="shared" si="18"/>
        <v>0</v>
      </c>
      <c r="P69" s="156">
        <v>0</v>
      </c>
      <c r="Q69" s="156">
        <f t="shared" si="19"/>
        <v>0</v>
      </c>
      <c r="R69" s="156"/>
      <c r="S69" s="156" t="s">
        <v>164</v>
      </c>
      <c r="T69" s="156" t="s">
        <v>156</v>
      </c>
      <c r="U69" s="156">
        <v>0</v>
      </c>
      <c r="V69" s="156">
        <f t="shared" si="20"/>
        <v>0</v>
      </c>
      <c r="W69" s="156"/>
      <c r="X69" s="156" t="s">
        <v>157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158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>
      <c r="A70" s="3"/>
      <c r="B70" s="4"/>
      <c r="C70" s="184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AE70">
        <v>15</v>
      </c>
      <c r="AF70">
        <v>21</v>
      </c>
      <c r="AG70" t="s">
        <v>137</v>
      </c>
    </row>
    <row r="71" spans="1:60" ht="13">
      <c r="A71" s="150"/>
      <c r="B71" s="151" t="s">
        <v>31</v>
      </c>
      <c r="C71" s="185"/>
      <c r="D71" s="152"/>
      <c r="E71" s="153"/>
      <c r="F71" s="153"/>
      <c r="G71" s="179">
        <f>G8+G39+G63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AE71">
        <f>SUMIF(L7:L69,AE70,G7:G69)</f>
        <v>0</v>
      </c>
      <c r="AF71">
        <f>SUMIF(L7:L69,AF70,G7:G69)</f>
        <v>0</v>
      </c>
      <c r="AG71" t="s">
        <v>268</v>
      </c>
    </row>
    <row r="72" spans="1:60">
      <c r="A72" s="3"/>
      <c r="B72" s="4"/>
      <c r="C72" s="184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60">
      <c r="A73" s="3"/>
      <c r="B73" s="4"/>
      <c r="C73" s="184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60">
      <c r="A74" s="250" t="s">
        <v>269</v>
      </c>
      <c r="B74" s="250"/>
      <c r="C74" s="251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60">
      <c r="A75" s="252"/>
      <c r="B75" s="253"/>
      <c r="C75" s="254"/>
      <c r="D75" s="253"/>
      <c r="E75" s="253"/>
      <c r="F75" s="253"/>
      <c r="G75" s="25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G75" t="s">
        <v>270</v>
      </c>
    </row>
    <row r="76" spans="1:60">
      <c r="A76" s="256"/>
      <c r="B76" s="257"/>
      <c r="C76" s="258"/>
      <c r="D76" s="257"/>
      <c r="E76" s="257"/>
      <c r="F76" s="257"/>
      <c r="G76" s="25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60">
      <c r="A77" s="256"/>
      <c r="B77" s="257"/>
      <c r="C77" s="258"/>
      <c r="D77" s="257"/>
      <c r="E77" s="257"/>
      <c r="F77" s="257"/>
      <c r="G77" s="25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60">
      <c r="A78" s="256"/>
      <c r="B78" s="257"/>
      <c r="C78" s="258"/>
      <c r="D78" s="257"/>
      <c r="E78" s="257"/>
      <c r="F78" s="257"/>
      <c r="G78" s="259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>
      <c r="A79" s="260"/>
      <c r="B79" s="261"/>
      <c r="C79" s="262"/>
      <c r="D79" s="261"/>
      <c r="E79" s="261"/>
      <c r="F79" s="261"/>
      <c r="G79" s="26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60">
      <c r="A80" s="3"/>
      <c r="B80" s="4"/>
      <c r="C80" s="184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3:33">
      <c r="C81" s="186"/>
      <c r="D81" s="10"/>
      <c r="AG81" t="s">
        <v>271</v>
      </c>
    </row>
    <row r="82" spans="3:33">
      <c r="D82" s="10"/>
    </row>
    <row r="83" spans="3:33">
      <c r="D83" s="10"/>
    </row>
    <row r="84" spans="3:33">
      <c r="D84" s="10"/>
    </row>
    <row r="85" spans="3:33">
      <c r="D85" s="10"/>
    </row>
    <row r="86" spans="3:33">
      <c r="D86" s="10"/>
    </row>
    <row r="87" spans="3:33">
      <c r="D87" s="10"/>
    </row>
    <row r="88" spans="3:33">
      <c r="D88" s="10"/>
    </row>
    <row r="89" spans="3:33">
      <c r="D89" s="10"/>
    </row>
    <row r="90" spans="3:33">
      <c r="D90" s="10"/>
    </row>
    <row r="91" spans="3:33">
      <c r="D91" s="10"/>
    </row>
    <row r="92" spans="3:33">
      <c r="D92" s="10"/>
    </row>
    <row r="93" spans="3:33">
      <c r="D93" s="10"/>
    </row>
    <row r="94" spans="3:33">
      <c r="D94" s="10"/>
    </row>
    <row r="95" spans="3:33">
      <c r="D95" s="10"/>
    </row>
    <row r="96" spans="3:33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WqqLisriT8gky4jV0TGlViiaod669Is+Og8pEmox0usrCI/nDfbV8GooCiYuuT3pe4gpvvYplYD/Kyrqg6fosg==" saltValue="4TMVXLbQ/5GTzBYLdYr9eQ==" spinCount="100000" sheet="1"/>
  <mergeCells count="6">
    <mergeCell ref="A75:G79"/>
    <mergeCell ref="A1:G1"/>
    <mergeCell ref="C2:G2"/>
    <mergeCell ref="C3:G3"/>
    <mergeCell ref="C4:G4"/>
    <mergeCell ref="A74:C7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/>
  <cols>
    <col min="1" max="1" width="3.453125" customWidth="1"/>
    <col min="2" max="2" width="12.54296875" style="121" customWidth="1"/>
    <col min="3" max="3" width="38.26953125" style="121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43" t="s">
        <v>7</v>
      </c>
      <c r="B1" s="243"/>
      <c r="C1" s="243"/>
      <c r="D1" s="243"/>
      <c r="E1" s="243"/>
      <c r="F1" s="243"/>
      <c r="G1" s="243"/>
      <c r="AG1" t="s">
        <v>125</v>
      </c>
    </row>
    <row r="2" spans="1:60" ht="25" customHeight="1">
      <c r="A2" s="139" t="s">
        <v>8</v>
      </c>
      <c r="B2" s="49" t="s">
        <v>43</v>
      </c>
      <c r="C2" s="244" t="s">
        <v>44</v>
      </c>
      <c r="D2" s="245"/>
      <c r="E2" s="245"/>
      <c r="F2" s="245"/>
      <c r="G2" s="246"/>
      <c r="AG2" t="s">
        <v>126</v>
      </c>
    </row>
    <row r="3" spans="1:60" ht="25" customHeight="1">
      <c r="A3" s="139" t="s">
        <v>9</v>
      </c>
      <c r="B3" s="49" t="s">
        <v>46</v>
      </c>
      <c r="C3" s="244" t="s">
        <v>47</v>
      </c>
      <c r="D3" s="245"/>
      <c r="E3" s="245"/>
      <c r="F3" s="245"/>
      <c r="G3" s="246"/>
      <c r="AC3" s="121" t="s">
        <v>126</v>
      </c>
      <c r="AG3" t="s">
        <v>127</v>
      </c>
    </row>
    <row r="4" spans="1:60" ht="25" customHeight="1">
      <c r="A4" s="140" t="s">
        <v>10</v>
      </c>
      <c r="B4" s="141" t="s">
        <v>54</v>
      </c>
      <c r="C4" s="247" t="s">
        <v>55</v>
      </c>
      <c r="D4" s="248"/>
      <c r="E4" s="248"/>
      <c r="F4" s="248"/>
      <c r="G4" s="249"/>
      <c r="AG4" t="s">
        <v>128</v>
      </c>
    </row>
    <row r="5" spans="1:60">
      <c r="D5" s="10"/>
    </row>
    <row r="6" spans="1:60" ht="37.5">
      <c r="A6" s="143" t="s">
        <v>129</v>
      </c>
      <c r="B6" s="145" t="s">
        <v>130</v>
      </c>
      <c r="C6" s="145" t="s">
        <v>131</v>
      </c>
      <c r="D6" s="144" t="s">
        <v>132</v>
      </c>
      <c r="E6" s="143" t="s">
        <v>133</v>
      </c>
      <c r="F6" s="142" t="s">
        <v>134</v>
      </c>
      <c r="G6" s="143" t="s">
        <v>31</v>
      </c>
      <c r="H6" s="146" t="s">
        <v>32</v>
      </c>
      <c r="I6" s="146" t="s">
        <v>135</v>
      </c>
      <c r="J6" s="146" t="s">
        <v>33</v>
      </c>
      <c r="K6" s="146" t="s">
        <v>136</v>
      </c>
      <c r="L6" s="146" t="s">
        <v>137</v>
      </c>
      <c r="M6" s="146" t="s">
        <v>138</v>
      </c>
      <c r="N6" s="146" t="s">
        <v>139</v>
      </c>
      <c r="O6" s="146" t="s">
        <v>140</v>
      </c>
      <c r="P6" s="146" t="s">
        <v>141</v>
      </c>
      <c r="Q6" s="146" t="s">
        <v>142</v>
      </c>
      <c r="R6" s="146" t="s">
        <v>143</v>
      </c>
      <c r="S6" s="146" t="s">
        <v>144</v>
      </c>
      <c r="T6" s="146" t="s">
        <v>145</v>
      </c>
      <c r="U6" s="146" t="s">
        <v>146</v>
      </c>
      <c r="V6" s="146" t="s">
        <v>147</v>
      </c>
      <c r="W6" s="146" t="s">
        <v>148</v>
      </c>
      <c r="X6" s="146" t="s">
        <v>149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ht="13">
      <c r="A8" s="161" t="s">
        <v>150</v>
      </c>
      <c r="B8" s="162" t="s">
        <v>62</v>
      </c>
      <c r="C8" s="180" t="s">
        <v>63</v>
      </c>
      <c r="D8" s="163"/>
      <c r="E8" s="164"/>
      <c r="F8" s="165"/>
      <c r="G8" s="166">
        <f>SUMIF(AG9:AG20,"&lt;&gt;NOR",G9:G20)</f>
        <v>0</v>
      </c>
      <c r="H8" s="160"/>
      <c r="I8" s="160">
        <f>SUM(I9:I20)</f>
        <v>0</v>
      </c>
      <c r="J8" s="160"/>
      <c r="K8" s="160">
        <f>SUM(K9:K20)</f>
        <v>0</v>
      </c>
      <c r="L8" s="160"/>
      <c r="M8" s="160">
        <f>SUM(M9:M20)</f>
        <v>0</v>
      </c>
      <c r="N8" s="160"/>
      <c r="O8" s="160">
        <f>SUM(O9:O20)</f>
        <v>0</v>
      </c>
      <c r="P8" s="160"/>
      <c r="Q8" s="160">
        <f>SUM(Q9:Q20)</f>
        <v>0</v>
      </c>
      <c r="R8" s="160"/>
      <c r="S8" s="160"/>
      <c r="T8" s="160"/>
      <c r="U8" s="160"/>
      <c r="V8" s="160">
        <f>SUM(V9:V20)</f>
        <v>73</v>
      </c>
      <c r="W8" s="160"/>
      <c r="X8" s="160"/>
      <c r="AG8" t="s">
        <v>151</v>
      </c>
    </row>
    <row r="9" spans="1:60" ht="20" outlineLevel="1">
      <c r="A9" s="173">
        <v>1</v>
      </c>
      <c r="B9" s="174" t="s">
        <v>693</v>
      </c>
      <c r="C9" s="183" t="s">
        <v>694</v>
      </c>
      <c r="D9" s="175" t="s">
        <v>169</v>
      </c>
      <c r="E9" s="176">
        <v>88</v>
      </c>
      <c r="F9" s="177"/>
      <c r="G9" s="178">
        <f t="shared" ref="G9:G20" si="0">ROUND(E9*F9,2)</f>
        <v>0</v>
      </c>
      <c r="H9" s="157"/>
      <c r="I9" s="156">
        <f t="shared" ref="I9:I20" si="1">ROUND(E9*H9,2)</f>
        <v>0</v>
      </c>
      <c r="J9" s="157"/>
      <c r="K9" s="156">
        <f t="shared" ref="K9:K20" si="2">ROUND(E9*J9,2)</f>
        <v>0</v>
      </c>
      <c r="L9" s="156">
        <v>21</v>
      </c>
      <c r="M9" s="156">
        <f t="shared" ref="M9:M20" si="3">G9*(1+L9/100)</f>
        <v>0</v>
      </c>
      <c r="N9" s="156">
        <v>0</v>
      </c>
      <c r="O9" s="156">
        <f t="shared" ref="O9:O20" si="4">ROUND(E9*N9,2)</f>
        <v>0</v>
      </c>
      <c r="P9" s="156">
        <v>0</v>
      </c>
      <c r="Q9" s="156">
        <f t="shared" ref="Q9:Q20" si="5">ROUND(E9*P9,2)</f>
        <v>0</v>
      </c>
      <c r="R9" s="156"/>
      <c r="S9" s="156" t="s">
        <v>164</v>
      </c>
      <c r="T9" s="156" t="s">
        <v>156</v>
      </c>
      <c r="U9" s="156">
        <v>0</v>
      </c>
      <c r="V9" s="156">
        <f t="shared" ref="V9:V20" si="6">ROUND(E9*U9,2)</f>
        <v>0</v>
      </c>
      <c r="W9" s="156"/>
      <c r="X9" s="156" t="s">
        <v>157</v>
      </c>
      <c r="Y9" s="147"/>
      <c r="Z9" s="147"/>
      <c r="AA9" s="147"/>
      <c r="AB9" s="147"/>
      <c r="AC9" s="147"/>
      <c r="AD9" s="147"/>
      <c r="AE9" s="147"/>
      <c r="AF9" s="147"/>
      <c r="AG9" s="147" t="s">
        <v>158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73">
        <v>2</v>
      </c>
      <c r="B10" s="174" t="s">
        <v>695</v>
      </c>
      <c r="C10" s="183" t="s">
        <v>696</v>
      </c>
      <c r="D10" s="175" t="s">
        <v>169</v>
      </c>
      <c r="E10" s="176">
        <v>48</v>
      </c>
      <c r="F10" s="177"/>
      <c r="G10" s="178">
        <f t="shared" si="0"/>
        <v>0</v>
      </c>
      <c r="H10" s="157"/>
      <c r="I10" s="156">
        <f t="shared" si="1"/>
        <v>0</v>
      </c>
      <c r="J10" s="157"/>
      <c r="K10" s="156">
        <f t="shared" si="2"/>
        <v>0</v>
      </c>
      <c r="L10" s="156">
        <v>21</v>
      </c>
      <c r="M10" s="156">
        <f t="shared" si="3"/>
        <v>0</v>
      </c>
      <c r="N10" s="156">
        <v>0</v>
      </c>
      <c r="O10" s="156">
        <f t="shared" si="4"/>
        <v>0</v>
      </c>
      <c r="P10" s="156">
        <v>0</v>
      </c>
      <c r="Q10" s="156">
        <f t="shared" si="5"/>
        <v>0</v>
      </c>
      <c r="R10" s="156"/>
      <c r="S10" s="156" t="s">
        <v>155</v>
      </c>
      <c r="T10" s="156" t="s">
        <v>156</v>
      </c>
      <c r="U10" s="156">
        <v>0.39</v>
      </c>
      <c r="V10" s="156">
        <f t="shared" si="6"/>
        <v>18.72</v>
      </c>
      <c r="W10" s="156"/>
      <c r="X10" s="156" t="s">
        <v>157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158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20" outlineLevel="1">
      <c r="A11" s="173">
        <v>3</v>
      </c>
      <c r="B11" s="174" t="s">
        <v>697</v>
      </c>
      <c r="C11" s="183" t="s">
        <v>698</v>
      </c>
      <c r="D11" s="175" t="s">
        <v>169</v>
      </c>
      <c r="E11" s="176">
        <v>136</v>
      </c>
      <c r="F11" s="177"/>
      <c r="G11" s="178">
        <f t="shared" si="0"/>
        <v>0</v>
      </c>
      <c r="H11" s="157"/>
      <c r="I11" s="156">
        <f t="shared" si="1"/>
        <v>0</v>
      </c>
      <c r="J11" s="157"/>
      <c r="K11" s="156">
        <f t="shared" si="2"/>
        <v>0</v>
      </c>
      <c r="L11" s="156">
        <v>21</v>
      </c>
      <c r="M11" s="156">
        <f t="shared" si="3"/>
        <v>0</v>
      </c>
      <c r="N11" s="156">
        <v>0</v>
      </c>
      <c r="O11" s="156">
        <f t="shared" si="4"/>
        <v>0</v>
      </c>
      <c r="P11" s="156">
        <v>0</v>
      </c>
      <c r="Q11" s="156">
        <f t="shared" si="5"/>
        <v>0</v>
      </c>
      <c r="R11" s="156"/>
      <c r="S11" s="156" t="s">
        <v>155</v>
      </c>
      <c r="T11" s="156" t="s">
        <v>156</v>
      </c>
      <c r="U11" s="156">
        <v>0.34499999999999997</v>
      </c>
      <c r="V11" s="156">
        <f t="shared" si="6"/>
        <v>46.92</v>
      </c>
      <c r="W11" s="156"/>
      <c r="X11" s="156" t="s">
        <v>157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158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0" outlineLevel="1">
      <c r="A12" s="173">
        <v>4</v>
      </c>
      <c r="B12" s="174" t="s">
        <v>699</v>
      </c>
      <c r="C12" s="183" t="s">
        <v>700</v>
      </c>
      <c r="D12" s="175" t="s">
        <v>169</v>
      </c>
      <c r="E12" s="176">
        <v>55</v>
      </c>
      <c r="F12" s="177"/>
      <c r="G12" s="178">
        <f t="shared" si="0"/>
        <v>0</v>
      </c>
      <c r="H12" s="157"/>
      <c r="I12" s="156">
        <f t="shared" si="1"/>
        <v>0</v>
      </c>
      <c r="J12" s="157"/>
      <c r="K12" s="156">
        <f t="shared" si="2"/>
        <v>0</v>
      </c>
      <c r="L12" s="156">
        <v>21</v>
      </c>
      <c r="M12" s="156">
        <f t="shared" si="3"/>
        <v>0</v>
      </c>
      <c r="N12" s="156">
        <v>0</v>
      </c>
      <c r="O12" s="156">
        <f t="shared" si="4"/>
        <v>0</v>
      </c>
      <c r="P12" s="156">
        <v>0</v>
      </c>
      <c r="Q12" s="156">
        <f t="shared" si="5"/>
        <v>0</v>
      </c>
      <c r="R12" s="156"/>
      <c r="S12" s="156" t="s">
        <v>155</v>
      </c>
      <c r="T12" s="156" t="s">
        <v>156</v>
      </c>
      <c r="U12" s="156">
        <v>1.0999999999999999E-2</v>
      </c>
      <c r="V12" s="156">
        <f t="shared" si="6"/>
        <v>0.61</v>
      </c>
      <c r="W12" s="156"/>
      <c r="X12" s="156" t="s">
        <v>157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158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73">
        <v>5</v>
      </c>
      <c r="B13" s="174" t="s">
        <v>701</v>
      </c>
      <c r="C13" s="183" t="s">
        <v>702</v>
      </c>
      <c r="D13" s="175" t="s">
        <v>169</v>
      </c>
      <c r="E13" s="176">
        <v>55</v>
      </c>
      <c r="F13" s="177"/>
      <c r="G13" s="178">
        <f t="shared" si="0"/>
        <v>0</v>
      </c>
      <c r="H13" s="157"/>
      <c r="I13" s="156">
        <f t="shared" si="1"/>
        <v>0</v>
      </c>
      <c r="J13" s="157"/>
      <c r="K13" s="156">
        <f t="shared" si="2"/>
        <v>0</v>
      </c>
      <c r="L13" s="156">
        <v>21</v>
      </c>
      <c r="M13" s="156">
        <f t="shared" si="3"/>
        <v>0</v>
      </c>
      <c r="N13" s="156">
        <v>0</v>
      </c>
      <c r="O13" s="156">
        <f t="shared" si="4"/>
        <v>0</v>
      </c>
      <c r="P13" s="156">
        <v>0</v>
      </c>
      <c r="Q13" s="156">
        <f t="shared" si="5"/>
        <v>0</v>
      </c>
      <c r="R13" s="156"/>
      <c r="S13" s="156" t="s">
        <v>164</v>
      </c>
      <c r="T13" s="156" t="s">
        <v>156</v>
      </c>
      <c r="U13" s="156">
        <v>0</v>
      </c>
      <c r="V13" s="156">
        <f t="shared" si="6"/>
        <v>0</v>
      </c>
      <c r="W13" s="156"/>
      <c r="X13" s="156" t="s">
        <v>157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158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73">
        <v>6</v>
      </c>
      <c r="B14" s="174" t="s">
        <v>703</v>
      </c>
      <c r="C14" s="183" t="s">
        <v>704</v>
      </c>
      <c r="D14" s="175" t="s">
        <v>154</v>
      </c>
      <c r="E14" s="176">
        <v>38</v>
      </c>
      <c r="F14" s="177"/>
      <c r="G14" s="178">
        <f t="shared" si="0"/>
        <v>0</v>
      </c>
      <c r="H14" s="157"/>
      <c r="I14" s="156">
        <f t="shared" si="1"/>
        <v>0</v>
      </c>
      <c r="J14" s="157"/>
      <c r="K14" s="156">
        <f t="shared" si="2"/>
        <v>0</v>
      </c>
      <c r="L14" s="156">
        <v>21</v>
      </c>
      <c r="M14" s="156">
        <f t="shared" si="3"/>
        <v>0</v>
      </c>
      <c r="N14" s="156">
        <v>0</v>
      </c>
      <c r="O14" s="156">
        <f t="shared" si="4"/>
        <v>0</v>
      </c>
      <c r="P14" s="156">
        <v>0</v>
      </c>
      <c r="Q14" s="156">
        <f t="shared" si="5"/>
        <v>0</v>
      </c>
      <c r="R14" s="156"/>
      <c r="S14" s="156" t="s">
        <v>164</v>
      </c>
      <c r="T14" s="156" t="s">
        <v>156</v>
      </c>
      <c r="U14" s="156">
        <v>0</v>
      </c>
      <c r="V14" s="156">
        <f t="shared" si="6"/>
        <v>0</v>
      </c>
      <c r="W14" s="156"/>
      <c r="X14" s="156" t="s">
        <v>157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158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73">
        <v>7</v>
      </c>
      <c r="B15" s="174" t="s">
        <v>705</v>
      </c>
      <c r="C15" s="183" t="s">
        <v>706</v>
      </c>
      <c r="D15" s="175" t="s">
        <v>169</v>
      </c>
      <c r="E15" s="176">
        <v>55</v>
      </c>
      <c r="F15" s="177"/>
      <c r="G15" s="178">
        <f t="shared" si="0"/>
        <v>0</v>
      </c>
      <c r="H15" s="157"/>
      <c r="I15" s="156">
        <f t="shared" si="1"/>
        <v>0</v>
      </c>
      <c r="J15" s="157"/>
      <c r="K15" s="156">
        <f t="shared" si="2"/>
        <v>0</v>
      </c>
      <c r="L15" s="156">
        <v>21</v>
      </c>
      <c r="M15" s="156">
        <f t="shared" si="3"/>
        <v>0</v>
      </c>
      <c r="N15" s="156">
        <v>0</v>
      </c>
      <c r="O15" s="156">
        <f t="shared" si="4"/>
        <v>0</v>
      </c>
      <c r="P15" s="156">
        <v>0</v>
      </c>
      <c r="Q15" s="156">
        <f t="shared" si="5"/>
        <v>0</v>
      </c>
      <c r="R15" s="156"/>
      <c r="S15" s="156" t="s">
        <v>164</v>
      </c>
      <c r="T15" s="156" t="s">
        <v>156</v>
      </c>
      <c r="U15" s="156">
        <v>0</v>
      </c>
      <c r="V15" s="156">
        <f t="shared" si="6"/>
        <v>0</v>
      </c>
      <c r="W15" s="156"/>
      <c r="X15" s="156" t="s">
        <v>157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158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" outlineLevel="1">
      <c r="A16" s="173">
        <v>8</v>
      </c>
      <c r="B16" s="174" t="s">
        <v>707</v>
      </c>
      <c r="C16" s="183" t="s">
        <v>708</v>
      </c>
      <c r="D16" s="175" t="s">
        <v>169</v>
      </c>
      <c r="E16" s="176">
        <v>81</v>
      </c>
      <c r="F16" s="177"/>
      <c r="G16" s="178">
        <f t="shared" si="0"/>
        <v>0</v>
      </c>
      <c r="H16" s="157"/>
      <c r="I16" s="156">
        <f t="shared" si="1"/>
        <v>0</v>
      </c>
      <c r="J16" s="157"/>
      <c r="K16" s="156">
        <f t="shared" si="2"/>
        <v>0</v>
      </c>
      <c r="L16" s="156">
        <v>21</v>
      </c>
      <c r="M16" s="156">
        <f t="shared" si="3"/>
        <v>0</v>
      </c>
      <c r="N16" s="156">
        <v>0</v>
      </c>
      <c r="O16" s="156">
        <f t="shared" si="4"/>
        <v>0</v>
      </c>
      <c r="P16" s="156">
        <v>0</v>
      </c>
      <c r="Q16" s="156">
        <f t="shared" si="5"/>
        <v>0</v>
      </c>
      <c r="R16" s="156"/>
      <c r="S16" s="156" t="s">
        <v>164</v>
      </c>
      <c r="T16" s="156" t="s">
        <v>156</v>
      </c>
      <c r="U16" s="156">
        <v>0</v>
      </c>
      <c r="V16" s="156">
        <f t="shared" si="6"/>
        <v>0</v>
      </c>
      <c r="W16" s="156"/>
      <c r="X16" s="156" t="s">
        <v>157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158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0" outlineLevel="1">
      <c r="A17" s="173">
        <v>9</v>
      </c>
      <c r="B17" s="174" t="s">
        <v>709</v>
      </c>
      <c r="C17" s="183" t="s">
        <v>710</v>
      </c>
      <c r="D17" s="175" t="s">
        <v>169</v>
      </c>
      <c r="E17" s="176">
        <v>55</v>
      </c>
      <c r="F17" s="177"/>
      <c r="G17" s="178">
        <f t="shared" si="0"/>
        <v>0</v>
      </c>
      <c r="H17" s="157"/>
      <c r="I17" s="156">
        <f t="shared" si="1"/>
        <v>0</v>
      </c>
      <c r="J17" s="157"/>
      <c r="K17" s="156">
        <f t="shared" si="2"/>
        <v>0</v>
      </c>
      <c r="L17" s="156">
        <v>21</v>
      </c>
      <c r="M17" s="156">
        <f t="shared" si="3"/>
        <v>0</v>
      </c>
      <c r="N17" s="156">
        <v>0</v>
      </c>
      <c r="O17" s="156">
        <f t="shared" si="4"/>
        <v>0</v>
      </c>
      <c r="P17" s="156">
        <v>0</v>
      </c>
      <c r="Q17" s="156">
        <f t="shared" si="5"/>
        <v>0</v>
      </c>
      <c r="R17" s="156"/>
      <c r="S17" s="156" t="s">
        <v>164</v>
      </c>
      <c r="T17" s="156" t="s">
        <v>156</v>
      </c>
      <c r="U17" s="156">
        <v>0</v>
      </c>
      <c r="V17" s="156">
        <f t="shared" si="6"/>
        <v>0</v>
      </c>
      <c r="W17" s="156"/>
      <c r="X17" s="156" t="s">
        <v>157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158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>
      <c r="A18" s="173">
        <v>10</v>
      </c>
      <c r="B18" s="174" t="s">
        <v>711</v>
      </c>
      <c r="C18" s="183" t="s">
        <v>712</v>
      </c>
      <c r="D18" s="175" t="s">
        <v>190</v>
      </c>
      <c r="E18" s="176">
        <v>99</v>
      </c>
      <c r="F18" s="177"/>
      <c r="G18" s="178">
        <f t="shared" si="0"/>
        <v>0</v>
      </c>
      <c r="H18" s="157"/>
      <c r="I18" s="156">
        <f t="shared" si="1"/>
        <v>0</v>
      </c>
      <c r="J18" s="157"/>
      <c r="K18" s="156">
        <f t="shared" si="2"/>
        <v>0</v>
      </c>
      <c r="L18" s="156">
        <v>21</v>
      </c>
      <c r="M18" s="156">
        <f t="shared" si="3"/>
        <v>0</v>
      </c>
      <c r="N18" s="156">
        <v>0</v>
      </c>
      <c r="O18" s="156">
        <f t="shared" si="4"/>
        <v>0</v>
      </c>
      <c r="P18" s="156">
        <v>0</v>
      </c>
      <c r="Q18" s="156">
        <f t="shared" si="5"/>
        <v>0</v>
      </c>
      <c r="R18" s="156"/>
      <c r="S18" s="156" t="s">
        <v>164</v>
      </c>
      <c r="T18" s="156" t="s">
        <v>156</v>
      </c>
      <c r="U18" s="156">
        <v>0</v>
      </c>
      <c r="V18" s="156">
        <f t="shared" si="6"/>
        <v>0</v>
      </c>
      <c r="W18" s="156"/>
      <c r="X18" s="156" t="s">
        <v>368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369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20" outlineLevel="1">
      <c r="A19" s="173">
        <v>11</v>
      </c>
      <c r="B19" s="174" t="s">
        <v>713</v>
      </c>
      <c r="C19" s="183" t="s">
        <v>714</v>
      </c>
      <c r="D19" s="175" t="s">
        <v>169</v>
      </c>
      <c r="E19" s="176">
        <v>3.8</v>
      </c>
      <c r="F19" s="177"/>
      <c r="G19" s="178">
        <f t="shared" si="0"/>
        <v>0</v>
      </c>
      <c r="H19" s="157"/>
      <c r="I19" s="156">
        <f t="shared" si="1"/>
        <v>0</v>
      </c>
      <c r="J19" s="157"/>
      <c r="K19" s="156">
        <f t="shared" si="2"/>
        <v>0</v>
      </c>
      <c r="L19" s="156">
        <v>21</v>
      </c>
      <c r="M19" s="156">
        <f t="shared" si="3"/>
        <v>0</v>
      </c>
      <c r="N19" s="156">
        <v>0</v>
      </c>
      <c r="O19" s="156">
        <f t="shared" si="4"/>
        <v>0</v>
      </c>
      <c r="P19" s="156">
        <v>0</v>
      </c>
      <c r="Q19" s="156">
        <f t="shared" si="5"/>
        <v>0</v>
      </c>
      <c r="R19" s="156"/>
      <c r="S19" s="156" t="s">
        <v>155</v>
      </c>
      <c r="T19" s="156" t="s">
        <v>156</v>
      </c>
      <c r="U19" s="156">
        <v>1.3029999999999999</v>
      </c>
      <c r="V19" s="156">
        <f t="shared" si="6"/>
        <v>4.95</v>
      </c>
      <c r="W19" s="156"/>
      <c r="X19" s="156" t="s">
        <v>157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158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0" outlineLevel="1">
      <c r="A20" s="173">
        <v>12</v>
      </c>
      <c r="B20" s="174" t="s">
        <v>715</v>
      </c>
      <c r="C20" s="183" t="s">
        <v>716</v>
      </c>
      <c r="D20" s="175" t="s">
        <v>190</v>
      </c>
      <c r="E20" s="176">
        <v>8.5</v>
      </c>
      <c r="F20" s="177"/>
      <c r="G20" s="178">
        <f t="shared" si="0"/>
        <v>0</v>
      </c>
      <c r="H20" s="157"/>
      <c r="I20" s="156">
        <f t="shared" si="1"/>
        <v>0</v>
      </c>
      <c r="J20" s="157"/>
      <c r="K20" s="156">
        <f t="shared" si="2"/>
        <v>0</v>
      </c>
      <c r="L20" s="156">
        <v>21</v>
      </c>
      <c r="M20" s="156">
        <f t="shared" si="3"/>
        <v>0</v>
      </c>
      <c r="N20" s="156">
        <v>0</v>
      </c>
      <c r="O20" s="156">
        <f t="shared" si="4"/>
        <v>0</v>
      </c>
      <c r="P20" s="156">
        <v>0</v>
      </c>
      <c r="Q20" s="156">
        <f t="shared" si="5"/>
        <v>0</v>
      </c>
      <c r="R20" s="156"/>
      <c r="S20" s="156" t="s">
        <v>155</v>
      </c>
      <c r="T20" s="156" t="s">
        <v>156</v>
      </c>
      <c r="U20" s="156">
        <v>0.21149999999999999</v>
      </c>
      <c r="V20" s="156">
        <f t="shared" si="6"/>
        <v>1.8</v>
      </c>
      <c r="W20" s="156"/>
      <c r="X20" s="156" t="s">
        <v>157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158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3">
      <c r="A21" s="161" t="s">
        <v>150</v>
      </c>
      <c r="B21" s="162" t="s">
        <v>112</v>
      </c>
      <c r="C21" s="180" t="s">
        <v>113</v>
      </c>
      <c r="D21" s="163"/>
      <c r="E21" s="164"/>
      <c r="F21" s="165"/>
      <c r="G21" s="166">
        <f>SUMIF(AG22:AG33,"&lt;&gt;NOR",G22:G33)</f>
        <v>0</v>
      </c>
      <c r="H21" s="160"/>
      <c r="I21" s="160">
        <f>SUM(I22:I33)</f>
        <v>0</v>
      </c>
      <c r="J21" s="160"/>
      <c r="K21" s="160">
        <f>SUM(K22:K33)</f>
        <v>0</v>
      </c>
      <c r="L21" s="160"/>
      <c r="M21" s="160">
        <f>SUM(M22:M33)</f>
        <v>0</v>
      </c>
      <c r="N21" s="160"/>
      <c r="O21" s="160">
        <f>SUM(O22:O33)</f>
        <v>0.1</v>
      </c>
      <c r="P21" s="160"/>
      <c r="Q21" s="160">
        <f>SUM(Q22:Q33)</f>
        <v>0</v>
      </c>
      <c r="R21" s="160"/>
      <c r="S21" s="160"/>
      <c r="T21" s="160"/>
      <c r="U21" s="160"/>
      <c r="V21" s="160">
        <f>SUM(V22:V33)</f>
        <v>17.38</v>
      </c>
      <c r="W21" s="160"/>
      <c r="X21" s="160"/>
      <c r="AG21" t="s">
        <v>151</v>
      </c>
    </row>
    <row r="22" spans="1:60" outlineLevel="1">
      <c r="A22" s="173">
        <v>13</v>
      </c>
      <c r="B22" s="174" t="s">
        <v>717</v>
      </c>
      <c r="C22" s="183" t="s">
        <v>718</v>
      </c>
      <c r="D22" s="175" t="s">
        <v>238</v>
      </c>
      <c r="E22" s="176">
        <v>1</v>
      </c>
      <c r="F22" s="177"/>
      <c r="G22" s="178">
        <f t="shared" ref="G22:G33" si="7">ROUND(E22*F22,2)</f>
        <v>0</v>
      </c>
      <c r="H22" s="157"/>
      <c r="I22" s="156">
        <f t="shared" ref="I22:I33" si="8">ROUND(E22*H22,2)</f>
        <v>0</v>
      </c>
      <c r="J22" s="157"/>
      <c r="K22" s="156">
        <f t="shared" ref="K22:K33" si="9">ROUND(E22*J22,2)</f>
        <v>0</v>
      </c>
      <c r="L22" s="156">
        <v>21</v>
      </c>
      <c r="M22" s="156">
        <f t="shared" ref="M22:M33" si="10">G22*(1+L22/100)</f>
        <v>0</v>
      </c>
      <c r="N22" s="156">
        <v>0</v>
      </c>
      <c r="O22" s="156">
        <f t="shared" ref="O22:O33" si="11">ROUND(E22*N22,2)</f>
        <v>0</v>
      </c>
      <c r="P22" s="156">
        <v>0</v>
      </c>
      <c r="Q22" s="156">
        <f t="shared" ref="Q22:Q33" si="12">ROUND(E22*P22,2)</f>
        <v>0</v>
      </c>
      <c r="R22" s="156"/>
      <c r="S22" s="156" t="s">
        <v>155</v>
      </c>
      <c r="T22" s="156" t="s">
        <v>156</v>
      </c>
      <c r="U22" s="156">
        <v>0.04</v>
      </c>
      <c r="V22" s="156">
        <f t="shared" ref="V22:V33" si="13">ROUND(E22*U22,2)</f>
        <v>0.04</v>
      </c>
      <c r="W22" s="156"/>
      <c r="X22" s="156" t="s">
        <v>157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220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73">
        <v>14</v>
      </c>
      <c r="B23" s="174" t="s">
        <v>719</v>
      </c>
      <c r="C23" s="183" t="s">
        <v>720</v>
      </c>
      <c r="D23" s="175" t="s">
        <v>238</v>
      </c>
      <c r="E23" s="176">
        <v>1</v>
      </c>
      <c r="F23" s="177"/>
      <c r="G23" s="178">
        <f t="shared" si="7"/>
        <v>0</v>
      </c>
      <c r="H23" s="157"/>
      <c r="I23" s="156">
        <f t="shared" si="8"/>
        <v>0</v>
      </c>
      <c r="J23" s="157"/>
      <c r="K23" s="156">
        <f t="shared" si="9"/>
        <v>0</v>
      </c>
      <c r="L23" s="156">
        <v>21</v>
      </c>
      <c r="M23" s="156">
        <f t="shared" si="10"/>
        <v>0</v>
      </c>
      <c r="N23" s="156">
        <v>3.5200000000000001E-3</v>
      </c>
      <c r="O23" s="156">
        <f t="shared" si="11"/>
        <v>0</v>
      </c>
      <c r="P23" s="156">
        <v>0</v>
      </c>
      <c r="Q23" s="156">
        <f t="shared" si="12"/>
        <v>0</v>
      </c>
      <c r="R23" s="156"/>
      <c r="S23" s="156" t="s">
        <v>164</v>
      </c>
      <c r="T23" s="156" t="s">
        <v>156</v>
      </c>
      <c r="U23" s="156">
        <v>0</v>
      </c>
      <c r="V23" s="156">
        <f t="shared" si="13"/>
        <v>0</v>
      </c>
      <c r="W23" s="156"/>
      <c r="X23" s="156" t="s">
        <v>157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220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73">
        <v>15</v>
      </c>
      <c r="B24" s="174" t="s">
        <v>721</v>
      </c>
      <c r="C24" s="183" t="s">
        <v>722</v>
      </c>
      <c r="D24" s="175" t="s">
        <v>238</v>
      </c>
      <c r="E24" s="176">
        <v>1</v>
      </c>
      <c r="F24" s="177"/>
      <c r="G24" s="178">
        <f t="shared" si="7"/>
        <v>0</v>
      </c>
      <c r="H24" s="157"/>
      <c r="I24" s="156">
        <f t="shared" si="8"/>
        <v>0</v>
      </c>
      <c r="J24" s="157"/>
      <c r="K24" s="156">
        <f t="shared" si="9"/>
        <v>0</v>
      </c>
      <c r="L24" s="156">
        <v>21</v>
      </c>
      <c r="M24" s="156">
        <f t="shared" si="10"/>
        <v>0</v>
      </c>
      <c r="N24" s="156">
        <v>2.0300000000000001E-3</v>
      </c>
      <c r="O24" s="156">
        <f t="shared" si="11"/>
        <v>0</v>
      </c>
      <c r="P24" s="156">
        <v>0</v>
      </c>
      <c r="Q24" s="156">
        <f t="shared" si="12"/>
        <v>0</v>
      </c>
      <c r="R24" s="156"/>
      <c r="S24" s="156" t="s">
        <v>164</v>
      </c>
      <c r="T24" s="156" t="s">
        <v>156</v>
      </c>
      <c r="U24" s="156">
        <v>0</v>
      </c>
      <c r="V24" s="156">
        <f t="shared" si="13"/>
        <v>0</v>
      </c>
      <c r="W24" s="156"/>
      <c r="X24" s="156" t="s">
        <v>157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220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20" outlineLevel="1">
      <c r="A25" s="173">
        <v>16</v>
      </c>
      <c r="B25" s="174" t="s">
        <v>723</v>
      </c>
      <c r="C25" s="183" t="s">
        <v>724</v>
      </c>
      <c r="D25" s="175" t="s">
        <v>238</v>
      </c>
      <c r="E25" s="176">
        <v>2</v>
      </c>
      <c r="F25" s="177"/>
      <c r="G25" s="178">
        <f t="shared" si="7"/>
        <v>0</v>
      </c>
      <c r="H25" s="157"/>
      <c r="I25" s="156">
        <f t="shared" si="8"/>
        <v>0</v>
      </c>
      <c r="J25" s="157"/>
      <c r="K25" s="156">
        <f t="shared" si="9"/>
        <v>0</v>
      </c>
      <c r="L25" s="156">
        <v>21</v>
      </c>
      <c r="M25" s="156">
        <f t="shared" si="10"/>
        <v>0</v>
      </c>
      <c r="N25" s="156">
        <v>1.5E-3</v>
      </c>
      <c r="O25" s="156">
        <f t="shared" si="11"/>
        <v>0</v>
      </c>
      <c r="P25" s="156">
        <v>0</v>
      </c>
      <c r="Q25" s="156">
        <f t="shared" si="12"/>
        <v>0</v>
      </c>
      <c r="R25" s="156"/>
      <c r="S25" s="156" t="s">
        <v>155</v>
      </c>
      <c r="T25" s="156" t="s">
        <v>156</v>
      </c>
      <c r="U25" s="156">
        <v>0.66</v>
      </c>
      <c r="V25" s="156">
        <f t="shared" si="13"/>
        <v>1.32</v>
      </c>
      <c r="W25" s="156"/>
      <c r="X25" s="156" t="s">
        <v>157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220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73">
        <v>17</v>
      </c>
      <c r="B26" s="174" t="s">
        <v>725</v>
      </c>
      <c r="C26" s="183" t="s">
        <v>726</v>
      </c>
      <c r="D26" s="175" t="s">
        <v>199</v>
      </c>
      <c r="E26" s="176">
        <v>35</v>
      </c>
      <c r="F26" s="177"/>
      <c r="G26" s="178">
        <f t="shared" si="7"/>
        <v>0</v>
      </c>
      <c r="H26" s="157"/>
      <c r="I26" s="156">
        <f t="shared" si="8"/>
        <v>0</v>
      </c>
      <c r="J26" s="157"/>
      <c r="K26" s="156">
        <f t="shared" si="9"/>
        <v>0</v>
      </c>
      <c r="L26" s="156">
        <v>21</v>
      </c>
      <c r="M26" s="156">
        <f t="shared" si="10"/>
        <v>0</v>
      </c>
      <c r="N26" s="156">
        <v>0</v>
      </c>
      <c r="O26" s="156">
        <f t="shared" si="11"/>
        <v>0</v>
      </c>
      <c r="P26" s="156">
        <v>0</v>
      </c>
      <c r="Q26" s="156">
        <f t="shared" si="12"/>
        <v>0</v>
      </c>
      <c r="R26" s="156"/>
      <c r="S26" s="156" t="s">
        <v>155</v>
      </c>
      <c r="T26" s="156" t="s">
        <v>156</v>
      </c>
      <c r="U26" s="156">
        <v>5.8999999999999997E-2</v>
      </c>
      <c r="V26" s="156">
        <f t="shared" si="13"/>
        <v>2.0699999999999998</v>
      </c>
      <c r="W26" s="156"/>
      <c r="X26" s="156" t="s">
        <v>157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220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73">
        <v>18</v>
      </c>
      <c r="B27" s="174" t="s">
        <v>727</v>
      </c>
      <c r="C27" s="183" t="s">
        <v>728</v>
      </c>
      <c r="D27" s="175" t="s">
        <v>199</v>
      </c>
      <c r="E27" s="176">
        <v>30</v>
      </c>
      <c r="F27" s="177"/>
      <c r="G27" s="178">
        <f t="shared" si="7"/>
        <v>0</v>
      </c>
      <c r="H27" s="157"/>
      <c r="I27" s="156">
        <f t="shared" si="8"/>
        <v>0</v>
      </c>
      <c r="J27" s="157"/>
      <c r="K27" s="156">
        <f t="shared" si="9"/>
        <v>0</v>
      </c>
      <c r="L27" s="156">
        <v>21</v>
      </c>
      <c r="M27" s="156">
        <f t="shared" si="10"/>
        <v>0</v>
      </c>
      <c r="N27" s="156">
        <v>0</v>
      </c>
      <c r="O27" s="156">
        <f t="shared" si="11"/>
        <v>0</v>
      </c>
      <c r="P27" s="156">
        <v>0</v>
      </c>
      <c r="Q27" s="156">
        <f t="shared" si="12"/>
        <v>0</v>
      </c>
      <c r="R27" s="156"/>
      <c r="S27" s="156" t="s">
        <v>155</v>
      </c>
      <c r="T27" s="156" t="s">
        <v>156</v>
      </c>
      <c r="U27" s="156">
        <v>0.46500000000000002</v>
      </c>
      <c r="V27" s="156">
        <f t="shared" si="13"/>
        <v>13.95</v>
      </c>
      <c r="W27" s="156"/>
      <c r="X27" s="156" t="s">
        <v>157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220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20" outlineLevel="1">
      <c r="A28" s="173">
        <v>19</v>
      </c>
      <c r="B28" s="174" t="s">
        <v>729</v>
      </c>
      <c r="C28" s="183" t="s">
        <v>730</v>
      </c>
      <c r="D28" s="175" t="s">
        <v>199</v>
      </c>
      <c r="E28" s="176">
        <v>26</v>
      </c>
      <c r="F28" s="177"/>
      <c r="G28" s="178">
        <f t="shared" si="7"/>
        <v>0</v>
      </c>
      <c r="H28" s="157"/>
      <c r="I28" s="156">
        <f t="shared" si="8"/>
        <v>0</v>
      </c>
      <c r="J28" s="157"/>
      <c r="K28" s="156">
        <f t="shared" si="9"/>
        <v>0</v>
      </c>
      <c r="L28" s="156">
        <v>21</v>
      </c>
      <c r="M28" s="156">
        <f t="shared" si="10"/>
        <v>0</v>
      </c>
      <c r="N28" s="156">
        <v>2.48E-3</v>
      </c>
      <c r="O28" s="156">
        <f t="shared" si="11"/>
        <v>0.06</v>
      </c>
      <c r="P28" s="156">
        <v>0</v>
      </c>
      <c r="Q28" s="156">
        <f t="shared" si="12"/>
        <v>0</v>
      </c>
      <c r="R28" s="156"/>
      <c r="S28" s="156" t="s">
        <v>164</v>
      </c>
      <c r="T28" s="156" t="s">
        <v>156</v>
      </c>
      <c r="U28" s="156">
        <v>0</v>
      </c>
      <c r="V28" s="156">
        <f t="shared" si="13"/>
        <v>0</v>
      </c>
      <c r="W28" s="156"/>
      <c r="X28" s="156" t="s">
        <v>157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220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0" outlineLevel="1">
      <c r="A29" s="173">
        <v>20</v>
      </c>
      <c r="B29" s="174" t="s">
        <v>731</v>
      </c>
      <c r="C29" s="183" t="s">
        <v>732</v>
      </c>
      <c r="D29" s="175" t="s">
        <v>199</v>
      </c>
      <c r="E29" s="176">
        <v>9</v>
      </c>
      <c r="F29" s="177"/>
      <c r="G29" s="178">
        <f t="shared" si="7"/>
        <v>0</v>
      </c>
      <c r="H29" s="157"/>
      <c r="I29" s="156">
        <f t="shared" si="8"/>
        <v>0</v>
      </c>
      <c r="J29" s="157"/>
      <c r="K29" s="156">
        <f t="shared" si="9"/>
        <v>0</v>
      </c>
      <c r="L29" s="156">
        <v>21</v>
      </c>
      <c r="M29" s="156">
        <f t="shared" si="10"/>
        <v>0</v>
      </c>
      <c r="N29" s="156">
        <v>4.2199999999999998E-3</v>
      </c>
      <c r="O29" s="156">
        <f t="shared" si="11"/>
        <v>0.04</v>
      </c>
      <c r="P29" s="156">
        <v>0</v>
      </c>
      <c r="Q29" s="156">
        <f t="shared" si="12"/>
        <v>0</v>
      </c>
      <c r="R29" s="156"/>
      <c r="S29" s="156" t="s">
        <v>164</v>
      </c>
      <c r="T29" s="156" t="s">
        <v>156</v>
      </c>
      <c r="U29" s="156">
        <v>0</v>
      </c>
      <c r="V29" s="156">
        <f t="shared" si="13"/>
        <v>0</v>
      </c>
      <c r="W29" s="156"/>
      <c r="X29" s="156" t="s">
        <v>157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220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73">
        <v>21</v>
      </c>
      <c r="B30" s="174" t="s">
        <v>733</v>
      </c>
      <c r="C30" s="183" t="s">
        <v>734</v>
      </c>
      <c r="D30" s="175" t="s">
        <v>243</v>
      </c>
      <c r="E30" s="176">
        <v>764.74800000000005</v>
      </c>
      <c r="F30" s="177"/>
      <c r="G30" s="178">
        <f t="shared" si="7"/>
        <v>0</v>
      </c>
      <c r="H30" s="157"/>
      <c r="I30" s="156">
        <f t="shared" si="8"/>
        <v>0</v>
      </c>
      <c r="J30" s="157"/>
      <c r="K30" s="156">
        <f t="shared" si="9"/>
        <v>0</v>
      </c>
      <c r="L30" s="156">
        <v>21</v>
      </c>
      <c r="M30" s="156">
        <f t="shared" si="10"/>
        <v>0</v>
      </c>
      <c r="N30" s="156">
        <v>0</v>
      </c>
      <c r="O30" s="156">
        <f t="shared" si="11"/>
        <v>0</v>
      </c>
      <c r="P30" s="156">
        <v>0</v>
      </c>
      <c r="Q30" s="156">
        <f t="shared" si="12"/>
        <v>0</v>
      </c>
      <c r="R30" s="156"/>
      <c r="S30" s="156" t="s">
        <v>155</v>
      </c>
      <c r="T30" s="156" t="s">
        <v>156</v>
      </c>
      <c r="U30" s="156">
        <v>0</v>
      </c>
      <c r="V30" s="156">
        <f t="shared" si="13"/>
        <v>0</v>
      </c>
      <c r="W30" s="156"/>
      <c r="X30" s="156" t="s">
        <v>157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220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0" outlineLevel="1">
      <c r="A31" s="173">
        <v>22</v>
      </c>
      <c r="B31" s="174" t="s">
        <v>735</v>
      </c>
      <c r="C31" s="183" t="s">
        <v>736</v>
      </c>
      <c r="D31" s="175" t="s">
        <v>570</v>
      </c>
      <c r="E31" s="176">
        <v>1</v>
      </c>
      <c r="F31" s="177"/>
      <c r="G31" s="178">
        <f t="shared" si="7"/>
        <v>0</v>
      </c>
      <c r="H31" s="157"/>
      <c r="I31" s="156">
        <f t="shared" si="8"/>
        <v>0</v>
      </c>
      <c r="J31" s="157"/>
      <c r="K31" s="156">
        <f t="shared" si="9"/>
        <v>0</v>
      </c>
      <c r="L31" s="156">
        <v>21</v>
      </c>
      <c r="M31" s="156">
        <f t="shared" si="10"/>
        <v>0</v>
      </c>
      <c r="N31" s="156">
        <v>0</v>
      </c>
      <c r="O31" s="156">
        <f t="shared" si="11"/>
        <v>0</v>
      </c>
      <c r="P31" s="156">
        <v>0</v>
      </c>
      <c r="Q31" s="156">
        <f t="shared" si="12"/>
        <v>0</v>
      </c>
      <c r="R31" s="156"/>
      <c r="S31" s="156" t="s">
        <v>164</v>
      </c>
      <c r="T31" s="156" t="s">
        <v>156</v>
      </c>
      <c r="U31" s="156">
        <v>0</v>
      </c>
      <c r="V31" s="156">
        <f t="shared" si="13"/>
        <v>0</v>
      </c>
      <c r="W31" s="156"/>
      <c r="X31" s="156" t="s">
        <v>368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369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30" outlineLevel="1">
      <c r="A32" s="173">
        <v>23</v>
      </c>
      <c r="B32" s="174" t="s">
        <v>737</v>
      </c>
      <c r="C32" s="183" t="s">
        <v>738</v>
      </c>
      <c r="D32" s="175" t="s">
        <v>570</v>
      </c>
      <c r="E32" s="176">
        <v>1</v>
      </c>
      <c r="F32" s="177"/>
      <c r="G32" s="178">
        <f t="shared" si="7"/>
        <v>0</v>
      </c>
      <c r="H32" s="157"/>
      <c r="I32" s="156">
        <f t="shared" si="8"/>
        <v>0</v>
      </c>
      <c r="J32" s="157"/>
      <c r="K32" s="156">
        <f t="shared" si="9"/>
        <v>0</v>
      </c>
      <c r="L32" s="156">
        <v>21</v>
      </c>
      <c r="M32" s="156">
        <f t="shared" si="10"/>
        <v>0</v>
      </c>
      <c r="N32" s="156">
        <v>0</v>
      </c>
      <c r="O32" s="156">
        <f t="shared" si="11"/>
        <v>0</v>
      </c>
      <c r="P32" s="156">
        <v>0</v>
      </c>
      <c r="Q32" s="156">
        <f t="shared" si="12"/>
        <v>0</v>
      </c>
      <c r="R32" s="156"/>
      <c r="S32" s="156" t="s">
        <v>164</v>
      </c>
      <c r="T32" s="156" t="s">
        <v>156</v>
      </c>
      <c r="U32" s="156">
        <v>0</v>
      </c>
      <c r="V32" s="156">
        <f t="shared" si="13"/>
        <v>0</v>
      </c>
      <c r="W32" s="156"/>
      <c r="X32" s="156" t="s">
        <v>368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369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73">
        <v>24</v>
      </c>
      <c r="B33" s="174" t="s">
        <v>739</v>
      </c>
      <c r="C33" s="183" t="s">
        <v>740</v>
      </c>
      <c r="D33" s="175" t="s">
        <v>570</v>
      </c>
      <c r="E33" s="176">
        <v>1</v>
      </c>
      <c r="F33" s="177"/>
      <c r="G33" s="178">
        <f t="shared" si="7"/>
        <v>0</v>
      </c>
      <c r="H33" s="157"/>
      <c r="I33" s="156">
        <f t="shared" si="8"/>
        <v>0</v>
      </c>
      <c r="J33" s="157"/>
      <c r="K33" s="156">
        <f t="shared" si="9"/>
        <v>0</v>
      </c>
      <c r="L33" s="156">
        <v>21</v>
      </c>
      <c r="M33" s="156">
        <f t="shared" si="10"/>
        <v>0</v>
      </c>
      <c r="N33" s="156">
        <v>0</v>
      </c>
      <c r="O33" s="156">
        <f t="shared" si="11"/>
        <v>0</v>
      </c>
      <c r="P33" s="156">
        <v>0</v>
      </c>
      <c r="Q33" s="156">
        <f t="shared" si="12"/>
        <v>0</v>
      </c>
      <c r="R33" s="156"/>
      <c r="S33" s="156" t="s">
        <v>164</v>
      </c>
      <c r="T33" s="156" t="s">
        <v>156</v>
      </c>
      <c r="U33" s="156">
        <v>0</v>
      </c>
      <c r="V33" s="156">
        <f t="shared" si="13"/>
        <v>0</v>
      </c>
      <c r="W33" s="156"/>
      <c r="X33" s="156" t="s">
        <v>368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369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3">
      <c r="A34" s="161" t="s">
        <v>150</v>
      </c>
      <c r="B34" s="162" t="s">
        <v>114</v>
      </c>
      <c r="C34" s="180" t="s">
        <v>115</v>
      </c>
      <c r="D34" s="163"/>
      <c r="E34" s="164"/>
      <c r="F34" s="165"/>
      <c r="G34" s="166">
        <f>SUMIF(AG35:AG48,"&lt;&gt;NOR",G35:G48)</f>
        <v>0</v>
      </c>
      <c r="H34" s="160"/>
      <c r="I34" s="160">
        <f>SUM(I35:I48)</f>
        <v>0</v>
      </c>
      <c r="J34" s="160"/>
      <c r="K34" s="160">
        <f>SUM(K35:K48)</f>
        <v>0</v>
      </c>
      <c r="L34" s="160"/>
      <c r="M34" s="160">
        <f>SUM(M35:M48)</f>
        <v>0</v>
      </c>
      <c r="N34" s="160"/>
      <c r="O34" s="160">
        <f>SUM(O35:O48)</f>
        <v>0.03</v>
      </c>
      <c r="P34" s="160"/>
      <c r="Q34" s="160">
        <f>SUM(Q35:Q48)</f>
        <v>0</v>
      </c>
      <c r="R34" s="160"/>
      <c r="S34" s="160"/>
      <c r="T34" s="160"/>
      <c r="U34" s="160"/>
      <c r="V34" s="160">
        <f>SUM(V35:V48)</f>
        <v>7.62</v>
      </c>
      <c r="W34" s="160"/>
      <c r="X34" s="160"/>
      <c r="AG34" t="s">
        <v>151</v>
      </c>
    </row>
    <row r="35" spans="1:60" ht="20" outlineLevel="1">
      <c r="A35" s="173">
        <v>25</v>
      </c>
      <c r="B35" s="174" t="s">
        <v>741</v>
      </c>
      <c r="C35" s="183" t="s">
        <v>742</v>
      </c>
      <c r="D35" s="175" t="s">
        <v>199</v>
      </c>
      <c r="E35" s="176">
        <v>5</v>
      </c>
      <c r="F35" s="177"/>
      <c r="G35" s="178">
        <f t="shared" ref="G35:G48" si="14">ROUND(E35*F35,2)</f>
        <v>0</v>
      </c>
      <c r="H35" s="157"/>
      <c r="I35" s="156">
        <f t="shared" ref="I35:I48" si="15">ROUND(E35*H35,2)</f>
        <v>0</v>
      </c>
      <c r="J35" s="157"/>
      <c r="K35" s="156">
        <f t="shared" ref="K35:K48" si="16">ROUND(E35*J35,2)</f>
        <v>0</v>
      </c>
      <c r="L35" s="156">
        <v>21</v>
      </c>
      <c r="M35" s="156">
        <f t="shared" ref="M35:M48" si="17">G35*(1+L35/100)</f>
        <v>0</v>
      </c>
      <c r="N35" s="156">
        <v>3.0899999999999999E-3</v>
      </c>
      <c r="O35" s="156">
        <f t="shared" ref="O35:O48" si="18">ROUND(E35*N35,2)</f>
        <v>0.02</v>
      </c>
      <c r="P35" s="156">
        <v>0</v>
      </c>
      <c r="Q35" s="156">
        <f t="shared" ref="Q35:Q48" si="19">ROUND(E35*P35,2)</f>
        <v>0</v>
      </c>
      <c r="R35" s="156"/>
      <c r="S35" s="156" t="s">
        <v>155</v>
      </c>
      <c r="T35" s="156" t="s">
        <v>156</v>
      </c>
      <c r="U35" s="156">
        <v>0.89700000000000002</v>
      </c>
      <c r="V35" s="156">
        <f t="shared" ref="V35:V48" si="20">ROUND(E35*U35,2)</f>
        <v>4.49</v>
      </c>
      <c r="W35" s="156"/>
      <c r="X35" s="156" t="s">
        <v>157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220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>
      <c r="A36" s="173">
        <v>26</v>
      </c>
      <c r="B36" s="174" t="s">
        <v>743</v>
      </c>
      <c r="C36" s="183" t="s">
        <v>744</v>
      </c>
      <c r="D36" s="175" t="s">
        <v>238</v>
      </c>
      <c r="E36" s="176">
        <v>1</v>
      </c>
      <c r="F36" s="177"/>
      <c r="G36" s="178">
        <f t="shared" si="14"/>
        <v>0</v>
      </c>
      <c r="H36" s="157"/>
      <c r="I36" s="156">
        <f t="shared" si="15"/>
        <v>0</v>
      </c>
      <c r="J36" s="157"/>
      <c r="K36" s="156">
        <f t="shared" si="16"/>
        <v>0</v>
      </c>
      <c r="L36" s="156">
        <v>21</v>
      </c>
      <c r="M36" s="156">
        <f t="shared" si="17"/>
        <v>0</v>
      </c>
      <c r="N36" s="156">
        <v>9.8999999999999999E-4</v>
      </c>
      <c r="O36" s="156">
        <f t="shared" si="18"/>
        <v>0</v>
      </c>
      <c r="P36" s="156">
        <v>0</v>
      </c>
      <c r="Q36" s="156">
        <f t="shared" si="19"/>
        <v>0</v>
      </c>
      <c r="R36" s="156"/>
      <c r="S36" s="156" t="s">
        <v>155</v>
      </c>
      <c r="T36" s="156" t="s">
        <v>156</v>
      </c>
      <c r="U36" s="156">
        <v>0.90600000000000003</v>
      </c>
      <c r="V36" s="156">
        <f t="shared" si="20"/>
        <v>0.91</v>
      </c>
      <c r="W36" s="156"/>
      <c r="X36" s="156" t="s">
        <v>157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220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0" outlineLevel="1">
      <c r="A37" s="173">
        <v>27</v>
      </c>
      <c r="B37" s="174" t="s">
        <v>745</v>
      </c>
      <c r="C37" s="183" t="s">
        <v>746</v>
      </c>
      <c r="D37" s="175" t="s">
        <v>199</v>
      </c>
      <c r="E37" s="176">
        <v>5</v>
      </c>
      <c r="F37" s="177"/>
      <c r="G37" s="178">
        <f t="shared" si="14"/>
        <v>0</v>
      </c>
      <c r="H37" s="157"/>
      <c r="I37" s="156">
        <f t="shared" si="15"/>
        <v>0</v>
      </c>
      <c r="J37" s="157"/>
      <c r="K37" s="156">
        <f t="shared" si="16"/>
        <v>0</v>
      </c>
      <c r="L37" s="156">
        <v>21</v>
      </c>
      <c r="M37" s="156">
        <f t="shared" si="17"/>
        <v>0</v>
      </c>
      <c r="N37" s="156">
        <v>9.0000000000000006E-5</v>
      </c>
      <c r="O37" s="156">
        <f t="shared" si="18"/>
        <v>0</v>
      </c>
      <c r="P37" s="156">
        <v>0</v>
      </c>
      <c r="Q37" s="156">
        <f t="shared" si="19"/>
        <v>0</v>
      </c>
      <c r="R37" s="156"/>
      <c r="S37" s="156" t="s">
        <v>155</v>
      </c>
      <c r="T37" s="156" t="s">
        <v>156</v>
      </c>
      <c r="U37" s="156">
        <v>0.13500000000000001</v>
      </c>
      <c r="V37" s="156">
        <f t="shared" si="20"/>
        <v>0.68</v>
      </c>
      <c r="W37" s="156"/>
      <c r="X37" s="156" t="s">
        <v>157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220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0" outlineLevel="1">
      <c r="A38" s="173">
        <v>28</v>
      </c>
      <c r="B38" s="174" t="s">
        <v>747</v>
      </c>
      <c r="C38" s="183" t="s">
        <v>748</v>
      </c>
      <c r="D38" s="175" t="s">
        <v>238</v>
      </c>
      <c r="E38" s="176">
        <v>1</v>
      </c>
      <c r="F38" s="177"/>
      <c r="G38" s="178">
        <f t="shared" si="14"/>
        <v>0</v>
      </c>
      <c r="H38" s="157"/>
      <c r="I38" s="156">
        <f t="shared" si="15"/>
        <v>0</v>
      </c>
      <c r="J38" s="157"/>
      <c r="K38" s="156">
        <f t="shared" si="16"/>
        <v>0</v>
      </c>
      <c r="L38" s="156">
        <v>21</v>
      </c>
      <c r="M38" s="156">
        <f t="shared" si="17"/>
        <v>0</v>
      </c>
      <c r="N38" s="156">
        <v>5.6999999999999998E-4</v>
      </c>
      <c r="O38" s="156">
        <f t="shared" si="18"/>
        <v>0</v>
      </c>
      <c r="P38" s="156">
        <v>0</v>
      </c>
      <c r="Q38" s="156">
        <f t="shared" si="19"/>
        <v>0</v>
      </c>
      <c r="R38" s="156"/>
      <c r="S38" s="156" t="s">
        <v>164</v>
      </c>
      <c r="T38" s="156" t="s">
        <v>156</v>
      </c>
      <c r="U38" s="156">
        <v>0</v>
      </c>
      <c r="V38" s="156">
        <f t="shared" si="20"/>
        <v>0</v>
      </c>
      <c r="W38" s="156"/>
      <c r="X38" s="156" t="s">
        <v>157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220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73">
        <v>29</v>
      </c>
      <c r="B39" s="174" t="s">
        <v>749</v>
      </c>
      <c r="C39" s="183" t="s">
        <v>750</v>
      </c>
      <c r="D39" s="175" t="s">
        <v>238</v>
      </c>
      <c r="E39" s="176">
        <v>1</v>
      </c>
      <c r="F39" s="177"/>
      <c r="G39" s="178">
        <f t="shared" si="14"/>
        <v>0</v>
      </c>
      <c r="H39" s="157"/>
      <c r="I39" s="156">
        <f t="shared" si="15"/>
        <v>0</v>
      </c>
      <c r="J39" s="157"/>
      <c r="K39" s="156">
        <f t="shared" si="16"/>
        <v>0</v>
      </c>
      <c r="L39" s="156">
        <v>21</v>
      </c>
      <c r="M39" s="156">
        <f t="shared" si="17"/>
        <v>0</v>
      </c>
      <c r="N39" s="156">
        <v>5.6600000000000001E-3</v>
      </c>
      <c r="O39" s="156">
        <f t="shared" si="18"/>
        <v>0.01</v>
      </c>
      <c r="P39" s="156">
        <v>0</v>
      </c>
      <c r="Q39" s="156">
        <f t="shared" si="19"/>
        <v>0</v>
      </c>
      <c r="R39" s="156"/>
      <c r="S39" s="156" t="s">
        <v>164</v>
      </c>
      <c r="T39" s="156" t="s">
        <v>156</v>
      </c>
      <c r="U39" s="156">
        <v>0</v>
      </c>
      <c r="V39" s="156">
        <f t="shared" si="20"/>
        <v>0</v>
      </c>
      <c r="W39" s="156"/>
      <c r="X39" s="156" t="s">
        <v>157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220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0" outlineLevel="1">
      <c r="A40" s="173">
        <v>30</v>
      </c>
      <c r="B40" s="174" t="s">
        <v>751</v>
      </c>
      <c r="C40" s="183" t="s">
        <v>752</v>
      </c>
      <c r="D40" s="175" t="s">
        <v>199</v>
      </c>
      <c r="E40" s="176">
        <v>12</v>
      </c>
      <c r="F40" s="177"/>
      <c r="G40" s="178">
        <f t="shared" si="14"/>
        <v>0</v>
      </c>
      <c r="H40" s="157"/>
      <c r="I40" s="156">
        <f t="shared" si="15"/>
        <v>0</v>
      </c>
      <c r="J40" s="157"/>
      <c r="K40" s="156">
        <f t="shared" si="16"/>
        <v>0</v>
      </c>
      <c r="L40" s="156">
        <v>21</v>
      </c>
      <c r="M40" s="156">
        <f t="shared" si="17"/>
        <v>0</v>
      </c>
      <c r="N40" s="156">
        <v>1.9000000000000001E-4</v>
      </c>
      <c r="O40" s="156">
        <f t="shared" si="18"/>
        <v>0</v>
      </c>
      <c r="P40" s="156">
        <v>0</v>
      </c>
      <c r="Q40" s="156">
        <f t="shared" si="19"/>
        <v>0</v>
      </c>
      <c r="R40" s="156"/>
      <c r="S40" s="156" t="s">
        <v>155</v>
      </c>
      <c r="T40" s="156" t="s">
        <v>156</v>
      </c>
      <c r="U40" s="156">
        <v>6.7000000000000004E-2</v>
      </c>
      <c r="V40" s="156">
        <f t="shared" si="20"/>
        <v>0.8</v>
      </c>
      <c r="W40" s="156"/>
      <c r="X40" s="156" t="s">
        <v>157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220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>
      <c r="A41" s="173">
        <v>31</v>
      </c>
      <c r="B41" s="174" t="s">
        <v>753</v>
      </c>
      <c r="C41" s="183" t="s">
        <v>754</v>
      </c>
      <c r="D41" s="175" t="s">
        <v>199</v>
      </c>
      <c r="E41" s="176">
        <v>12</v>
      </c>
      <c r="F41" s="177"/>
      <c r="G41" s="178">
        <f t="shared" si="14"/>
        <v>0</v>
      </c>
      <c r="H41" s="157"/>
      <c r="I41" s="156">
        <f t="shared" si="15"/>
        <v>0</v>
      </c>
      <c r="J41" s="157"/>
      <c r="K41" s="156">
        <f t="shared" si="16"/>
        <v>0</v>
      </c>
      <c r="L41" s="156">
        <v>21</v>
      </c>
      <c r="M41" s="156">
        <f t="shared" si="17"/>
        <v>0</v>
      </c>
      <c r="N41" s="156">
        <v>1.0000000000000001E-5</v>
      </c>
      <c r="O41" s="156">
        <f t="shared" si="18"/>
        <v>0</v>
      </c>
      <c r="P41" s="156">
        <v>0</v>
      </c>
      <c r="Q41" s="156">
        <f t="shared" si="19"/>
        <v>0</v>
      </c>
      <c r="R41" s="156"/>
      <c r="S41" s="156" t="s">
        <v>155</v>
      </c>
      <c r="T41" s="156" t="s">
        <v>156</v>
      </c>
      <c r="U41" s="156">
        <v>6.2E-2</v>
      </c>
      <c r="V41" s="156">
        <f t="shared" si="20"/>
        <v>0.74</v>
      </c>
      <c r="W41" s="156"/>
      <c r="X41" s="156" t="s">
        <v>157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220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73">
        <v>32</v>
      </c>
      <c r="B42" s="174" t="s">
        <v>755</v>
      </c>
      <c r="C42" s="183" t="s">
        <v>756</v>
      </c>
      <c r="D42" s="175" t="s">
        <v>199</v>
      </c>
      <c r="E42" s="176">
        <v>8</v>
      </c>
      <c r="F42" s="177"/>
      <c r="G42" s="178">
        <f t="shared" si="14"/>
        <v>0</v>
      </c>
      <c r="H42" s="157"/>
      <c r="I42" s="156">
        <f t="shared" si="15"/>
        <v>0</v>
      </c>
      <c r="J42" s="157"/>
      <c r="K42" s="156">
        <f t="shared" si="16"/>
        <v>0</v>
      </c>
      <c r="L42" s="156">
        <v>21</v>
      </c>
      <c r="M42" s="156">
        <f t="shared" si="17"/>
        <v>0</v>
      </c>
      <c r="N42" s="156">
        <v>0</v>
      </c>
      <c r="O42" s="156">
        <f t="shared" si="18"/>
        <v>0</v>
      </c>
      <c r="P42" s="156">
        <v>0</v>
      </c>
      <c r="Q42" s="156">
        <f t="shared" si="19"/>
        <v>0</v>
      </c>
      <c r="R42" s="156"/>
      <c r="S42" s="156" t="s">
        <v>164</v>
      </c>
      <c r="T42" s="156" t="s">
        <v>156</v>
      </c>
      <c r="U42" s="156">
        <v>0</v>
      </c>
      <c r="V42" s="156">
        <f t="shared" si="20"/>
        <v>0</v>
      </c>
      <c r="W42" s="156"/>
      <c r="X42" s="156" t="s">
        <v>157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220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73">
        <v>33</v>
      </c>
      <c r="B43" s="174" t="s">
        <v>757</v>
      </c>
      <c r="C43" s="183" t="s">
        <v>758</v>
      </c>
      <c r="D43" s="175" t="s">
        <v>199</v>
      </c>
      <c r="E43" s="176">
        <v>8</v>
      </c>
      <c r="F43" s="177"/>
      <c r="G43" s="178">
        <f t="shared" si="14"/>
        <v>0</v>
      </c>
      <c r="H43" s="157"/>
      <c r="I43" s="156">
        <f t="shared" si="15"/>
        <v>0</v>
      </c>
      <c r="J43" s="157"/>
      <c r="K43" s="156">
        <f t="shared" si="16"/>
        <v>0</v>
      </c>
      <c r="L43" s="156">
        <v>21</v>
      </c>
      <c r="M43" s="156">
        <f t="shared" si="17"/>
        <v>0</v>
      </c>
      <c r="N43" s="156">
        <v>0</v>
      </c>
      <c r="O43" s="156">
        <f t="shared" si="18"/>
        <v>0</v>
      </c>
      <c r="P43" s="156">
        <v>0</v>
      </c>
      <c r="Q43" s="156">
        <f t="shared" si="19"/>
        <v>0</v>
      </c>
      <c r="R43" s="156"/>
      <c r="S43" s="156" t="s">
        <v>164</v>
      </c>
      <c r="T43" s="156" t="s">
        <v>156</v>
      </c>
      <c r="U43" s="156">
        <v>0</v>
      </c>
      <c r="V43" s="156">
        <f t="shared" si="20"/>
        <v>0</v>
      </c>
      <c r="W43" s="156"/>
      <c r="X43" s="156" t="s">
        <v>368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369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73">
        <v>34</v>
      </c>
      <c r="B44" s="174" t="s">
        <v>759</v>
      </c>
      <c r="C44" s="183" t="s">
        <v>760</v>
      </c>
      <c r="D44" s="175" t="s">
        <v>199</v>
      </c>
      <c r="E44" s="176">
        <v>8</v>
      </c>
      <c r="F44" s="177"/>
      <c r="G44" s="178">
        <f t="shared" si="14"/>
        <v>0</v>
      </c>
      <c r="H44" s="157"/>
      <c r="I44" s="156">
        <f t="shared" si="15"/>
        <v>0</v>
      </c>
      <c r="J44" s="157"/>
      <c r="K44" s="156">
        <f t="shared" si="16"/>
        <v>0</v>
      </c>
      <c r="L44" s="156">
        <v>21</v>
      </c>
      <c r="M44" s="156">
        <f t="shared" si="17"/>
        <v>0</v>
      </c>
      <c r="N44" s="156">
        <v>0</v>
      </c>
      <c r="O44" s="156">
        <f t="shared" si="18"/>
        <v>0</v>
      </c>
      <c r="P44" s="156">
        <v>0</v>
      </c>
      <c r="Q44" s="156">
        <f t="shared" si="19"/>
        <v>0</v>
      </c>
      <c r="R44" s="156"/>
      <c r="S44" s="156" t="s">
        <v>164</v>
      </c>
      <c r="T44" s="156" t="s">
        <v>156</v>
      </c>
      <c r="U44" s="156">
        <v>0</v>
      </c>
      <c r="V44" s="156">
        <f t="shared" si="20"/>
        <v>0</v>
      </c>
      <c r="W44" s="156"/>
      <c r="X44" s="156" t="s">
        <v>368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369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73">
        <v>35</v>
      </c>
      <c r="B45" s="174" t="s">
        <v>761</v>
      </c>
      <c r="C45" s="183" t="s">
        <v>762</v>
      </c>
      <c r="D45" s="175" t="s">
        <v>238</v>
      </c>
      <c r="E45" s="176">
        <v>2</v>
      </c>
      <c r="F45" s="177"/>
      <c r="G45" s="178">
        <f t="shared" si="14"/>
        <v>0</v>
      </c>
      <c r="H45" s="157"/>
      <c r="I45" s="156">
        <f t="shared" si="15"/>
        <v>0</v>
      </c>
      <c r="J45" s="157"/>
      <c r="K45" s="156">
        <f t="shared" si="16"/>
        <v>0</v>
      </c>
      <c r="L45" s="156">
        <v>21</v>
      </c>
      <c r="M45" s="156">
        <f t="shared" si="17"/>
        <v>0</v>
      </c>
      <c r="N45" s="156">
        <v>0</v>
      </c>
      <c r="O45" s="156">
        <f t="shared" si="18"/>
        <v>0</v>
      </c>
      <c r="P45" s="156">
        <v>0</v>
      </c>
      <c r="Q45" s="156">
        <f t="shared" si="19"/>
        <v>0</v>
      </c>
      <c r="R45" s="156"/>
      <c r="S45" s="156" t="s">
        <v>164</v>
      </c>
      <c r="T45" s="156" t="s">
        <v>156</v>
      </c>
      <c r="U45" s="156">
        <v>0</v>
      </c>
      <c r="V45" s="156">
        <f t="shared" si="20"/>
        <v>0</v>
      </c>
      <c r="W45" s="156"/>
      <c r="X45" s="156" t="s">
        <v>157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220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73">
        <v>36</v>
      </c>
      <c r="B46" s="174" t="s">
        <v>763</v>
      </c>
      <c r="C46" s="183" t="s">
        <v>764</v>
      </c>
      <c r="D46" s="175" t="s">
        <v>570</v>
      </c>
      <c r="E46" s="176">
        <v>4</v>
      </c>
      <c r="F46" s="177"/>
      <c r="G46" s="178">
        <f t="shared" si="14"/>
        <v>0</v>
      </c>
      <c r="H46" s="157"/>
      <c r="I46" s="156">
        <f t="shared" si="15"/>
        <v>0</v>
      </c>
      <c r="J46" s="157"/>
      <c r="K46" s="156">
        <f t="shared" si="16"/>
        <v>0</v>
      </c>
      <c r="L46" s="156">
        <v>21</v>
      </c>
      <c r="M46" s="156">
        <f t="shared" si="17"/>
        <v>0</v>
      </c>
      <c r="N46" s="156">
        <v>0</v>
      </c>
      <c r="O46" s="156">
        <f t="shared" si="18"/>
        <v>0</v>
      </c>
      <c r="P46" s="156">
        <v>0</v>
      </c>
      <c r="Q46" s="156">
        <f t="shared" si="19"/>
        <v>0</v>
      </c>
      <c r="R46" s="156"/>
      <c r="S46" s="156" t="s">
        <v>164</v>
      </c>
      <c r="T46" s="156" t="s">
        <v>156</v>
      </c>
      <c r="U46" s="156">
        <v>0</v>
      </c>
      <c r="V46" s="156">
        <f t="shared" si="20"/>
        <v>0</v>
      </c>
      <c r="W46" s="156"/>
      <c r="X46" s="156" t="s">
        <v>368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369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0" outlineLevel="1">
      <c r="A47" s="173">
        <v>37</v>
      </c>
      <c r="B47" s="174" t="s">
        <v>765</v>
      </c>
      <c r="C47" s="183" t="s">
        <v>766</v>
      </c>
      <c r="D47" s="175" t="s">
        <v>238</v>
      </c>
      <c r="E47" s="176">
        <v>1</v>
      </c>
      <c r="F47" s="177"/>
      <c r="G47" s="178">
        <f t="shared" si="14"/>
        <v>0</v>
      </c>
      <c r="H47" s="157"/>
      <c r="I47" s="156">
        <f t="shared" si="15"/>
        <v>0</v>
      </c>
      <c r="J47" s="157"/>
      <c r="K47" s="156">
        <f t="shared" si="16"/>
        <v>0</v>
      </c>
      <c r="L47" s="156">
        <v>21</v>
      </c>
      <c r="M47" s="156">
        <f t="shared" si="17"/>
        <v>0</v>
      </c>
      <c r="N47" s="156">
        <v>0</v>
      </c>
      <c r="O47" s="156">
        <f t="shared" si="18"/>
        <v>0</v>
      </c>
      <c r="P47" s="156">
        <v>0</v>
      </c>
      <c r="Q47" s="156">
        <f t="shared" si="19"/>
        <v>0</v>
      </c>
      <c r="R47" s="156"/>
      <c r="S47" s="156" t="s">
        <v>164</v>
      </c>
      <c r="T47" s="156" t="s">
        <v>156</v>
      </c>
      <c r="U47" s="156">
        <v>0</v>
      </c>
      <c r="V47" s="156">
        <f t="shared" si="20"/>
        <v>0</v>
      </c>
      <c r="W47" s="156"/>
      <c r="X47" s="156" t="s">
        <v>157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220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73">
        <v>38</v>
      </c>
      <c r="B48" s="174" t="s">
        <v>767</v>
      </c>
      <c r="C48" s="183" t="s">
        <v>768</v>
      </c>
      <c r="D48" s="175" t="s">
        <v>243</v>
      </c>
      <c r="E48" s="176">
        <v>197.584</v>
      </c>
      <c r="F48" s="177"/>
      <c r="G48" s="178">
        <f t="shared" si="14"/>
        <v>0</v>
      </c>
      <c r="H48" s="157"/>
      <c r="I48" s="156">
        <f t="shared" si="15"/>
        <v>0</v>
      </c>
      <c r="J48" s="157"/>
      <c r="K48" s="156">
        <f t="shared" si="16"/>
        <v>0</v>
      </c>
      <c r="L48" s="156">
        <v>21</v>
      </c>
      <c r="M48" s="156">
        <f t="shared" si="17"/>
        <v>0</v>
      </c>
      <c r="N48" s="156">
        <v>0</v>
      </c>
      <c r="O48" s="156">
        <f t="shared" si="18"/>
        <v>0</v>
      </c>
      <c r="P48" s="156">
        <v>0</v>
      </c>
      <c r="Q48" s="156">
        <f t="shared" si="19"/>
        <v>0</v>
      </c>
      <c r="R48" s="156"/>
      <c r="S48" s="156" t="s">
        <v>155</v>
      </c>
      <c r="T48" s="156" t="s">
        <v>156</v>
      </c>
      <c r="U48" s="156">
        <v>0</v>
      </c>
      <c r="V48" s="156">
        <f t="shared" si="20"/>
        <v>0</v>
      </c>
      <c r="W48" s="156"/>
      <c r="X48" s="156" t="s">
        <v>157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220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3">
      <c r="A49" s="161" t="s">
        <v>150</v>
      </c>
      <c r="B49" s="162" t="s">
        <v>97</v>
      </c>
      <c r="C49" s="180" t="s">
        <v>98</v>
      </c>
      <c r="D49" s="163"/>
      <c r="E49" s="164"/>
      <c r="F49" s="165"/>
      <c r="G49" s="166">
        <f>SUMIF(AG50:AG52,"&lt;&gt;NOR",G50:G52)</f>
        <v>0</v>
      </c>
      <c r="H49" s="160"/>
      <c r="I49" s="160">
        <f>SUM(I50:I52)</f>
        <v>0</v>
      </c>
      <c r="J49" s="160"/>
      <c r="K49" s="160">
        <f>SUM(K50:K52)</f>
        <v>0</v>
      </c>
      <c r="L49" s="160"/>
      <c r="M49" s="160">
        <f>SUM(M50:M52)</f>
        <v>0</v>
      </c>
      <c r="N49" s="160"/>
      <c r="O49" s="160">
        <f>SUM(O50:O52)</f>
        <v>0</v>
      </c>
      <c r="P49" s="160"/>
      <c r="Q49" s="160">
        <f>SUM(Q50:Q52)</f>
        <v>0</v>
      </c>
      <c r="R49" s="160"/>
      <c r="S49" s="160"/>
      <c r="T49" s="160"/>
      <c r="U49" s="160"/>
      <c r="V49" s="160">
        <f>SUM(V50:V52)</f>
        <v>0</v>
      </c>
      <c r="W49" s="160"/>
      <c r="X49" s="160"/>
      <c r="AG49" t="s">
        <v>151</v>
      </c>
    </row>
    <row r="50" spans="1:60" outlineLevel="1">
      <c r="A50" s="173">
        <v>39</v>
      </c>
      <c r="B50" s="174" t="s">
        <v>769</v>
      </c>
      <c r="C50" s="183" t="s">
        <v>770</v>
      </c>
      <c r="D50" s="175" t="s">
        <v>684</v>
      </c>
      <c r="E50" s="176">
        <v>16</v>
      </c>
      <c r="F50" s="177"/>
      <c r="G50" s="178">
        <f>ROUND(E50*F50,2)</f>
        <v>0</v>
      </c>
      <c r="H50" s="157"/>
      <c r="I50" s="156">
        <f>ROUND(E50*H50,2)</f>
        <v>0</v>
      </c>
      <c r="J50" s="157"/>
      <c r="K50" s="156">
        <f>ROUND(E50*J50,2)</f>
        <v>0</v>
      </c>
      <c r="L50" s="156">
        <v>21</v>
      </c>
      <c r="M50" s="156">
        <f>G50*(1+L50/100)</f>
        <v>0</v>
      </c>
      <c r="N50" s="156">
        <v>0</v>
      </c>
      <c r="O50" s="156">
        <f>ROUND(E50*N50,2)</f>
        <v>0</v>
      </c>
      <c r="P50" s="156">
        <v>0</v>
      </c>
      <c r="Q50" s="156">
        <f>ROUND(E50*P50,2)</f>
        <v>0</v>
      </c>
      <c r="R50" s="156"/>
      <c r="S50" s="156" t="s">
        <v>164</v>
      </c>
      <c r="T50" s="156" t="s">
        <v>156</v>
      </c>
      <c r="U50" s="156">
        <v>0</v>
      </c>
      <c r="V50" s="156">
        <f>ROUND(E50*U50,2)</f>
        <v>0</v>
      </c>
      <c r="W50" s="156"/>
      <c r="X50" s="156" t="s">
        <v>157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158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>
      <c r="A51" s="173">
        <v>40</v>
      </c>
      <c r="B51" s="174" t="s">
        <v>771</v>
      </c>
      <c r="C51" s="183" t="s">
        <v>772</v>
      </c>
      <c r="D51" s="175" t="s">
        <v>684</v>
      </c>
      <c r="E51" s="176">
        <v>9</v>
      </c>
      <c r="F51" s="177"/>
      <c r="G51" s="178">
        <f>ROUND(E51*F51,2)</f>
        <v>0</v>
      </c>
      <c r="H51" s="157"/>
      <c r="I51" s="156">
        <f>ROUND(E51*H51,2)</f>
        <v>0</v>
      </c>
      <c r="J51" s="157"/>
      <c r="K51" s="156">
        <f>ROUND(E51*J51,2)</f>
        <v>0</v>
      </c>
      <c r="L51" s="156">
        <v>21</v>
      </c>
      <c r="M51" s="156">
        <f>G51*(1+L51/100)</f>
        <v>0</v>
      </c>
      <c r="N51" s="156">
        <v>0</v>
      </c>
      <c r="O51" s="156">
        <f>ROUND(E51*N51,2)</f>
        <v>0</v>
      </c>
      <c r="P51" s="156">
        <v>0</v>
      </c>
      <c r="Q51" s="156">
        <f>ROUND(E51*P51,2)</f>
        <v>0</v>
      </c>
      <c r="R51" s="156"/>
      <c r="S51" s="156" t="s">
        <v>164</v>
      </c>
      <c r="T51" s="156" t="s">
        <v>156</v>
      </c>
      <c r="U51" s="156">
        <v>0</v>
      </c>
      <c r="V51" s="156">
        <f>ROUND(E51*U51,2)</f>
        <v>0</v>
      </c>
      <c r="W51" s="156"/>
      <c r="X51" s="156" t="s">
        <v>157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158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30" outlineLevel="1">
      <c r="A52" s="167">
        <v>41</v>
      </c>
      <c r="B52" s="168" t="s">
        <v>773</v>
      </c>
      <c r="C52" s="181" t="s">
        <v>774</v>
      </c>
      <c r="D52" s="169" t="s">
        <v>238</v>
      </c>
      <c r="E52" s="170">
        <v>1</v>
      </c>
      <c r="F52" s="171"/>
      <c r="G52" s="172">
        <f>ROUND(E52*F52,2)</f>
        <v>0</v>
      </c>
      <c r="H52" s="157"/>
      <c r="I52" s="156">
        <f>ROUND(E52*H52,2)</f>
        <v>0</v>
      </c>
      <c r="J52" s="157"/>
      <c r="K52" s="156">
        <f>ROUND(E52*J52,2)</f>
        <v>0</v>
      </c>
      <c r="L52" s="156">
        <v>21</v>
      </c>
      <c r="M52" s="156">
        <f>G52*(1+L52/100)</f>
        <v>0</v>
      </c>
      <c r="N52" s="156">
        <v>0</v>
      </c>
      <c r="O52" s="156">
        <f>ROUND(E52*N52,2)</f>
        <v>0</v>
      </c>
      <c r="P52" s="156">
        <v>0</v>
      </c>
      <c r="Q52" s="156">
        <f>ROUND(E52*P52,2)</f>
        <v>0</v>
      </c>
      <c r="R52" s="156"/>
      <c r="S52" s="156" t="s">
        <v>164</v>
      </c>
      <c r="T52" s="156" t="s">
        <v>156</v>
      </c>
      <c r="U52" s="156">
        <v>0</v>
      </c>
      <c r="V52" s="156">
        <f>ROUND(E52*U52,2)</f>
        <v>0</v>
      </c>
      <c r="W52" s="156"/>
      <c r="X52" s="156" t="s">
        <v>157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158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>
      <c r="A53" s="3"/>
      <c r="B53" s="4"/>
      <c r="C53" s="184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AE53">
        <v>15</v>
      </c>
      <c r="AF53">
        <v>21</v>
      </c>
      <c r="AG53" t="s">
        <v>137</v>
      </c>
    </row>
    <row r="54" spans="1:60" ht="13">
      <c r="A54" s="150"/>
      <c r="B54" s="151" t="s">
        <v>31</v>
      </c>
      <c r="C54" s="185"/>
      <c r="D54" s="152"/>
      <c r="E54" s="153"/>
      <c r="F54" s="153"/>
      <c r="G54" s="179">
        <f>G8+G21+G34+G49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AE54">
        <f>SUMIF(L7:L52,AE53,G7:G52)</f>
        <v>0</v>
      </c>
      <c r="AF54">
        <f>SUMIF(L7:L52,AF53,G7:G52)</f>
        <v>0</v>
      </c>
      <c r="AG54" t="s">
        <v>268</v>
      </c>
    </row>
    <row r="55" spans="1:60">
      <c r="A55" s="3"/>
      <c r="B55" s="4"/>
      <c r="C55" s="184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60">
      <c r="A56" s="3"/>
      <c r="B56" s="4"/>
      <c r="C56" s="184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60">
      <c r="A57" s="250" t="s">
        <v>269</v>
      </c>
      <c r="B57" s="250"/>
      <c r="C57" s="251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60">
      <c r="A58" s="252"/>
      <c r="B58" s="253"/>
      <c r="C58" s="254"/>
      <c r="D58" s="253"/>
      <c r="E58" s="253"/>
      <c r="F58" s="253"/>
      <c r="G58" s="25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G58" t="s">
        <v>270</v>
      </c>
    </row>
    <row r="59" spans="1:60">
      <c r="A59" s="256"/>
      <c r="B59" s="257"/>
      <c r="C59" s="258"/>
      <c r="D59" s="257"/>
      <c r="E59" s="257"/>
      <c r="F59" s="257"/>
      <c r="G59" s="259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60">
      <c r="A60" s="256"/>
      <c r="B60" s="257"/>
      <c r="C60" s="258"/>
      <c r="D60" s="257"/>
      <c r="E60" s="257"/>
      <c r="F60" s="257"/>
      <c r="G60" s="259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60">
      <c r="A61" s="256"/>
      <c r="B61" s="257"/>
      <c r="C61" s="258"/>
      <c r="D61" s="257"/>
      <c r="E61" s="257"/>
      <c r="F61" s="257"/>
      <c r="G61" s="25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>
      <c r="A62" s="260"/>
      <c r="B62" s="261"/>
      <c r="C62" s="262"/>
      <c r="D62" s="261"/>
      <c r="E62" s="261"/>
      <c r="F62" s="261"/>
      <c r="G62" s="26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>
      <c r="A63" s="3"/>
      <c r="B63" s="4"/>
      <c r="C63" s="184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60">
      <c r="C64" s="186"/>
      <c r="D64" s="10"/>
      <c r="AG64" t="s">
        <v>271</v>
      </c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i+17Bo0Vo+JIQ6DbHAHCK4B7poxB20KLRkXXa/fILpdcDBRIE6K+ka680Lh4mC7+FUfVNh0JFwuJdJZ5aNoqPQ==" saltValue="LApvTJreC+90AohfAZN7vA==" spinCount="100000" sheet="1"/>
  <mergeCells count="6">
    <mergeCell ref="A58:G62"/>
    <mergeCell ref="A1:G1"/>
    <mergeCell ref="C2:G2"/>
    <mergeCell ref="C3:G3"/>
    <mergeCell ref="C4:G4"/>
    <mergeCell ref="A57:C57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5" outlineLevelRow="1"/>
  <cols>
    <col min="1" max="1" width="3.453125" customWidth="1"/>
    <col min="2" max="2" width="12.54296875" style="121" customWidth="1"/>
    <col min="3" max="3" width="38.26953125" style="121" customWidth="1"/>
    <col min="4" max="4" width="4.81640625" customWidth="1"/>
    <col min="5" max="5" width="10.54296875" customWidth="1"/>
    <col min="6" max="6" width="9.81640625" customWidth="1"/>
    <col min="7" max="7" width="12.7265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43" t="s">
        <v>7</v>
      </c>
      <c r="B1" s="243"/>
      <c r="C1" s="243"/>
      <c r="D1" s="243"/>
      <c r="E1" s="243"/>
      <c r="F1" s="243"/>
      <c r="G1" s="243"/>
      <c r="AG1" t="s">
        <v>125</v>
      </c>
    </row>
    <row r="2" spans="1:60" ht="25" customHeight="1">
      <c r="A2" s="139" t="s">
        <v>8</v>
      </c>
      <c r="B2" s="49" t="s">
        <v>43</v>
      </c>
      <c r="C2" s="244" t="s">
        <v>44</v>
      </c>
      <c r="D2" s="245"/>
      <c r="E2" s="245"/>
      <c r="F2" s="245"/>
      <c r="G2" s="246"/>
      <c r="AG2" t="s">
        <v>126</v>
      </c>
    </row>
    <row r="3" spans="1:60" ht="25" customHeight="1">
      <c r="A3" s="139" t="s">
        <v>9</v>
      </c>
      <c r="B3" s="49" t="s">
        <v>46</v>
      </c>
      <c r="C3" s="244" t="s">
        <v>47</v>
      </c>
      <c r="D3" s="245"/>
      <c r="E3" s="245"/>
      <c r="F3" s="245"/>
      <c r="G3" s="246"/>
      <c r="AC3" s="121" t="s">
        <v>126</v>
      </c>
      <c r="AG3" t="s">
        <v>127</v>
      </c>
    </row>
    <row r="4" spans="1:60" ht="25" customHeight="1">
      <c r="A4" s="140" t="s">
        <v>10</v>
      </c>
      <c r="B4" s="141" t="s">
        <v>56</v>
      </c>
      <c r="C4" s="247" t="s">
        <v>57</v>
      </c>
      <c r="D4" s="248"/>
      <c r="E4" s="248"/>
      <c r="F4" s="248"/>
      <c r="G4" s="249"/>
      <c r="AG4" t="s">
        <v>128</v>
      </c>
    </row>
    <row r="5" spans="1:60">
      <c r="D5" s="10"/>
    </row>
    <row r="6" spans="1:60" ht="37.5">
      <c r="A6" s="143" t="s">
        <v>129</v>
      </c>
      <c r="B6" s="145" t="s">
        <v>130</v>
      </c>
      <c r="C6" s="145" t="s">
        <v>131</v>
      </c>
      <c r="D6" s="144" t="s">
        <v>132</v>
      </c>
      <c r="E6" s="143" t="s">
        <v>133</v>
      </c>
      <c r="F6" s="142" t="s">
        <v>134</v>
      </c>
      <c r="G6" s="143" t="s">
        <v>31</v>
      </c>
      <c r="H6" s="146" t="s">
        <v>32</v>
      </c>
      <c r="I6" s="146" t="s">
        <v>135</v>
      </c>
      <c r="J6" s="146" t="s">
        <v>33</v>
      </c>
      <c r="K6" s="146" t="s">
        <v>136</v>
      </c>
      <c r="L6" s="146" t="s">
        <v>137</v>
      </c>
      <c r="M6" s="146" t="s">
        <v>138</v>
      </c>
      <c r="N6" s="146" t="s">
        <v>139</v>
      </c>
      <c r="O6" s="146" t="s">
        <v>140</v>
      </c>
      <c r="P6" s="146" t="s">
        <v>141</v>
      </c>
      <c r="Q6" s="146" t="s">
        <v>142</v>
      </c>
      <c r="R6" s="146" t="s">
        <v>143</v>
      </c>
      <c r="S6" s="146" t="s">
        <v>144</v>
      </c>
      <c r="T6" s="146" t="s">
        <v>145</v>
      </c>
      <c r="U6" s="146" t="s">
        <v>146</v>
      </c>
      <c r="V6" s="146" t="s">
        <v>147</v>
      </c>
      <c r="W6" s="146" t="s">
        <v>148</v>
      </c>
      <c r="X6" s="146" t="s">
        <v>149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ht="26">
      <c r="A8" s="161" t="s">
        <v>150</v>
      </c>
      <c r="B8" s="162" t="s">
        <v>64</v>
      </c>
      <c r="C8" s="180" t="s">
        <v>65</v>
      </c>
      <c r="D8" s="163"/>
      <c r="E8" s="164"/>
      <c r="F8" s="165"/>
      <c r="G8" s="166">
        <f>SUMIF(AG9:AG13,"&lt;&gt;NOR",G9:G13)</f>
        <v>0</v>
      </c>
      <c r="H8" s="160"/>
      <c r="I8" s="160">
        <f>SUM(I9:I13)</f>
        <v>0</v>
      </c>
      <c r="J8" s="160"/>
      <c r="K8" s="160">
        <f>SUM(K9:K13)</f>
        <v>0</v>
      </c>
      <c r="L8" s="160"/>
      <c r="M8" s="160">
        <f>SUM(M9:M13)</f>
        <v>0</v>
      </c>
      <c r="N8" s="160"/>
      <c r="O8" s="160">
        <f>SUM(O9:O13)</f>
        <v>0</v>
      </c>
      <c r="P8" s="160"/>
      <c r="Q8" s="160">
        <f>SUM(Q9:Q13)</f>
        <v>0</v>
      </c>
      <c r="R8" s="160"/>
      <c r="S8" s="160"/>
      <c r="T8" s="160"/>
      <c r="U8" s="160"/>
      <c r="V8" s="160">
        <f>SUM(V9:V13)</f>
        <v>59.55</v>
      </c>
      <c r="W8" s="160"/>
      <c r="X8" s="160"/>
      <c r="AG8" t="s">
        <v>151</v>
      </c>
    </row>
    <row r="9" spans="1:60" ht="30" outlineLevel="1">
      <c r="A9" s="173">
        <v>1</v>
      </c>
      <c r="B9" s="174" t="s">
        <v>775</v>
      </c>
      <c r="C9" s="183" t="s">
        <v>776</v>
      </c>
      <c r="D9" s="175" t="s">
        <v>570</v>
      </c>
      <c r="E9" s="176">
        <v>7</v>
      </c>
      <c r="F9" s="177"/>
      <c r="G9" s="178">
        <f>ROUND(E9*F9,2)</f>
        <v>0</v>
      </c>
      <c r="H9" s="157"/>
      <c r="I9" s="156">
        <f>ROUND(E9*H9,2)</f>
        <v>0</v>
      </c>
      <c r="J9" s="157"/>
      <c r="K9" s="156">
        <f>ROUND(E9*J9,2)</f>
        <v>0</v>
      </c>
      <c r="L9" s="156">
        <v>21</v>
      </c>
      <c r="M9" s="156">
        <f>G9*(1+L9/100)</f>
        <v>0</v>
      </c>
      <c r="N9" s="156">
        <v>0</v>
      </c>
      <c r="O9" s="156">
        <f>ROUND(E9*N9,2)</f>
        <v>0</v>
      </c>
      <c r="P9" s="156">
        <v>0</v>
      </c>
      <c r="Q9" s="156">
        <f>ROUND(E9*P9,2)</f>
        <v>0</v>
      </c>
      <c r="R9" s="156"/>
      <c r="S9" s="156" t="s">
        <v>155</v>
      </c>
      <c r="T9" s="156" t="s">
        <v>156</v>
      </c>
      <c r="U9" s="156">
        <v>1.74</v>
      </c>
      <c r="V9" s="156">
        <f>ROUND(E9*U9,2)</f>
        <v>12.18</v>
      </c>
      <c r="W9" s="156"/>
      <c r="X9" s="156" t="s">
        <v>157</v>
      </c>
      <c r="Y9" s="147"/>
      <c r="Z9" s="147"/>
      <c r="AA9" s="147"/>
      <c r="AB9" s="147"/>
      <c r="AC9" s="147"/>
      <c r="AD9" s="147"/>
      <c r="AE9" s="147"/>
      <c r="AF9" s="147"/>
      <c r="AG9" s="147" t="s">
        <v>158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30" outlineLevel="1">
      <c r="A10" s="173">
        <v>2</v>
      </c>
      <c r="B10" s="174" t="s">
        <v>777</v>
      </c>
      <c r="C10" s="183" t="s">
        <v>778</v>
      </c>
      <c r="D10" s="175" t="s">
        <v>570</v>
      </c>
      <c r="E10" s="176">
        <v>1</v>
      </c>
      <c r="F10" s="177"/>
      <c r="G10" s="178">
        <f>ROUND(E10*F10,2)</f>
        <v>0</v>
      </c>
      <c r="H10" s="157"/>
      <c r="I10" s="156">
        <f>ROUND(E10*H10,2)</f>
        <v>0</v>
      </c>
      <c r="J10" s="157"/>
      <c r="K10" s="156">
        <f>ROUND(E10*J10,2)</f>
        <v>0</v>
      </c>
      <c r="L10" s="156">
        <v>21</v>
      </c>
      <c r="M10" s="156">
        <f>G10*(1+L10/100)</f>
        <v>0</v>
      </c>
      <c r="N10" s="156">
        <v>0</v>
      </c>
      <c r="O10" s="156">
        <f>ROUND(E10*N10,2)</f>
        <v>0</v>
      </c>
      <c r="P10" s="156">
        <v>0</v>
      </c>
      <c r="Q10" s="156">
        <f>ROUND(E10*P10,2)</f>
        <v>0</v>
      </c>
      <c r="R10" s="156"/>
      <c r="S10" s="156" t="s">
        <v>155</v>
      </c>
      <c r="T10" s="156" t="s">
        <v>156</v>
      </c>
      <c r="U10" s="156">
        <v>2.9849999999999999</v>
      </c>
      <c r="V10" s="156">
        <f>ROUND(E10*U10,2)</f>
        <v>2.99</v>
      </c>
      <c r="W10" s="156"/>
      <c r="X10" s="156" t="s">
        <v>157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158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>
      <c r="A11" s="173">
        <v>3</v>
      </c>
      <c r="B11" s="174" t="s">
        <v>779</v>
      </c>
      <c r="C11" s="183" t="s">
        <v>780</v>
      </c>
      <c r="D11" s="175" t="s">
        <v>238</v>
      </c>
      <c r="E11" s="176">
        <v>7</v>
      </c>
      <c r="F11" s="177"/>
      <c r="G11" s="178">
        <f>ROUND(E11*F11,2)</f>
        <v>0</v>
      </c>
      <c r="H11" s="157"/>
      <c r="I11" s="156">
        <f>ROUND(E11*H11,2)</f>
        <v>0</v>
      </c>
      <c r="J11" s="157"/>
      <c r="K11" s="156">
        <f>ROUND(E11*J11,2)</f>
        <v>0</v>
      </c>
      <c r="L11" s="156">
        <v>21</v>
      </c>
      <c r="M11" s="156">
        <f>G11*(1+L11/100)</f>
        <v>0</v>
      </c>
      <c r="N11" s="156">
        <v>0</v>
      </c>
      <c r="O11" s="156">
        <f>ROUND(E11*N11,2)</f>
        <v>0</v>
      </c>
      <c r="P11" s="156">
        <v>0</v>
      </c>
      <c r="Q11" s="156">
        <f>ROUND(E11*P11,2)</f>
        <v>0</v>
      </c>
      <c r="R11" s="156"/>
      <c r="S11" s="156" t="s">
        <v>155</v>
      </c>
      <c r="T11" s="156" t="s">
        <v>156</v>
      </c>
      <c r="U11" s="156">
        <v>5.2469999999999999</v>
      </c>
      <c r="V11" s="156">
        <f>ROUND(E11*U11,2)</f>
        <v>36.729999999999997</v>
      </c>
      <c r="W11" s="156"/>
      <c r="X11" s="156" t="s">
        <v>157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158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>
      <c r="A12" s="173">
        <v>4</v>
      </c>
      <c r="B12" s="174" t="s">
        <v>781</v>
      </c>
      <c r="C12" s="183" t="s">
        <v>782</v>
      </c>
      <c r="D12" s="175" t="s">
        <v>238</v>
      </c>
      <c r="E12" s="176">
        <v>1</v>
      </c>
      <c r="F12" s="177"/>
      <c r="G12" s="178">
        <f>ROUND(E12*F12,2)</f>
        <v>0</v>
      </c>
      <c r="H12" s="157"/>
      <c r="I12" s="156">
        <f>ROUND(E12*H12,2)</f>
        <v>0</v>
      </c>
      <c r="J12" s="157"/>
      <c r="K12" s="156">
        <f>ROUND(E12*J12,2)</f>
        <v>0</v>
      </c>
      <c r="L12" s="156">
        <v>21</v>
      </c>
      <c r="M12" s="156">
        <f>G12*(1+L12/100)</f>
        <v>0</v>
      </c>
      <c r="N12" s="156">
        <v>0</v>
      </c>
      <c r="O12" s="156">
        <f>ROUND(E12*N12,2)</f>
        <v>0</v>
      </c>
      <c r="P12" s="156">
        <v>0</v>
      </c>
      <c r="Q12" s="156">
        <f>ROUND(E12*P12,2)</f>
        <v>0</v>
      </c>
      <c r="R12" s="156"/>
      <c r="S12" s="156" t="s">
        <v>155</v>
      </c>
      <c r="T12" s="156" t="s">
        <v>156</v>
      </c>
      <c r="U12" s="156">
        <v>7.6509999999999998</v>
      </c>
      <c r="V12" s="156">
        <f>ROUND(E12*U12,2)</f>
        <v>7.65</v>
      </c>
      <c r="W12" s="156"/>
      <c r="X12" s="156" t="s">
        <v>157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158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73">
        <v>5</v>
      </c>
      <c r="B13" s="174" t="s">
        <v>783</v>
      </c>
      <c r="C13" s="183" t="s">
        <v>784</v>
      </c>
      <c r="D13" s="175" t="s">
        <v>785</v>
      </c>
      <c r="E13" s="176">
        <v>1</v>
      </c>
      <c r="F13" s="177"/>
      <c r="G13" s="178">
        <f>ROUND(E13*F13,2)</f>
        <v>0</v>
      </c>
      <c r="H13" s="157"/>
      <c r="I13" s="156">
        <f>ROUND(E13*H13,2)</f>
        <v>0</v>
      </c>
      <c r="J13" s="157"/>
      <c r="K13" s="156">
        <f>ROUND(E13*J13,2)</f>
        <v>0</v>
      </c>
      <c r="L13" s="156">
        <v>21</v>
      </c>
      <c r="M13" s="156">
        <f>G13*(1+L13/100)</f>
        <v>0</v>
      </c>
      <c r="N13" s="156">
        <v>0</v>
      </c>
      <c r="O13" s="156">
        <f>ROUND(E13*N13,2)</f>
        <v>0</v>
      </c>
      <c r="P13" s="156">
        <v>0</v>
      </c>
      <c r="Q13" s="156">
        <f>ROUND(E13*P13,2)</f>
        <v>0</v>
      </c>
      <c r="R13" s="156"/>
      <c r="S13" s="156" t="s">
        <v>164</v>
      </c>
      <c r="T13" s="156" t="s">
        <v>156</v>
      </c>
      <c r="U13" s="156">
        <v>0</v>
      </c>
      <c r="V13" s="156">
        <f>ROUND(E13*U13,2)</f>
        <v>0</v>
      </c>
      <c r="W13" s="156"/>
      <c r="X13" s="156" t="s">
        <v>157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158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13">
      <c r="A14" s="161" t="s">
        <v>150</v>
      </c>
      <c r="B14" s="162" t="s">
        <v>66</v>
      </c>
      <c r="C14" s="180" t="s">
        <v>67</v>
      </c>
      <c r="D14" s="163"/>
      <c r="E14" s="164"/>
      <c r="F14" s="165"/>
      <c r="G14" s="166">
        <f>SUMIF(AG15:AG23,"&lt;&gt;NOR",G15:G23)</f>
        <v>0</v>
      </c>
      <c r="H14" s="160"/>
      <c r="I14" s="160">
        <f>SUM(I15:I23)</f>
        <v>0</v>
      </c>
      <c r="J14" s="160"/>
      <c r="K14" s="160">
        <f>SUM(K15:K23)</f>
        <v>0</v>
      </c>
      <c r="L14" s="160"/>
      <c r="M14" s="160">
        <f>SUM(M15:M23)</f>
        <v>0</v>
      </c>
      <c r="N14" s="160"/>
      <c r="O14" s="160">
        <f>SUM(O15:O23)</f>
        <v>0</v>
      </c>
      <c r="P14" s="160"/>
      <c r="Q14" s="160">
        <f>SUM(Q15:Q23)</f>
        <v>0</v>
      </c>
      <c r="R14" s="160"/>
      <c r="S14" s="160"/>
      <c r="T14" s="160"/>
      <c r="U14" s="160"/>
      <c r="V14" s="160">
        <f>SUM(V15:V23)</f>
        <v>38.86</v>
      </c>
      <c r="W14" s="160"/>
      <c r="X14" s="160"/>
      <c r="AG14" t="s">
        <v>151</v>
      </c>
    </row>
    <row r="15" spans="1:60" ht="30" outlineLevel="1">
      <c r="A15" s="173">
        <v>6</v>
      </c>
      <c r="B15" s="174" t="s">
        <v>786</v>
      </c>
      <c r="C15" s="183" t="s">
        <v>787</v>
      </c>
      <c r="D15" s="175" t="s">
        <v>169</v>
      </c>
      <c r="E15" s="176">
        <v>26</v>
      </c>
      <c r="F15" s="177"/>
      <c r="G15" s="178">
        <f t="shared" ref="G15:G23" si="0">ROUND(E15*F15,2)</f>
        <v>0</v>
      </c>
      <c r="H15" s="157"/>
      <c r="I15" s="156">
        <f t="shared" ref="I15:I23" si="1">ROUND(E15*H15,2)</f>
        <v>0</v>
      </c>
      <c r="J15" s="157"/>
      <c r="K15" s="156">
        <f t="shared" ref="K15:K23" si="2">ROUND(E15*J15,2)</f>
        <v>0</v>
      </c>
      <c r="L15" s="156">
        <v>21</v>
      </c>
      <c r="M15" s="156">
        <f t="shared" ref="M15:M23" si="3">G15*(1+L15/100)</f>
        <v>0</v>
      </c>
      <c r="N15" s="156">
        <v>0</v>
      </c>
      <c r="O15" s="156">
        <f t="shared" ref="O15:O23" si="4">ROUND(E15*N15,2)</f>
        <v>0</v>
      </c>
      <c r="P15" s="156">
        <v>0</v>
      </c>
      <c r="Q15" s="156">
        <f t="shared" ref="Q15:Q23" si="5">ROUND(E15*P15,2)</f>
        <v>0</v>
      </c>
      <c r="R15" s="156"/>
      <c r="S15" s="156" t="s">
        <v>155</v>
      </c>
      <c r="T15" s="156" t="s">
        <v>156</v>
      </c>
      <c r="U15" s="156">
        <v>9.2999999999999999E-2</v>
      </c>
      <c r="V15" s="156">
        <f t="shared" ref="V15:V23" si="6">ROUND(E15*U15,2)</f>
        <v>2.42</v>
      </c>
      <c r="W15" s="156"/>
      <c r="X15" s="156" t="s">
        <v>157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158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30" outlineLevel="1">
      <c r="A16" s="173">
        <v>7</v>
      </c>
      <c r="B16" s="174" t="s">
        <v>788</v>
      </c>
      <c r="C16" s="183" t="s">
        <v>789</v>
      </c>
      <c r="D16" s="175" t="s">
        <v>169</v>
      </c>
      <c r="E16" s="176">
        <v>26</v>
      </c>
      <c r="F16" s="177"/>
      <c r="G16" s="178">
        <f t="shared" si="0"/>
        <v>0</v>
      </c>
      <c r="H16" s="157"/>
      <c r="I16" s="156">
        <f t="shared" si="1"/>
        <v>0</v>
      </c>
      <c r="J16" s="157"/>
      <c r="K16" s="156">
        <f t="shared" si="2"/>
        <v>0</v>
      </c>
      <c r="L16" s="156">
        <v>21</v>
      </c>
      <c r="M16" s="156">
        <f t="shared" si="3"/>
        <v>0</v>
      </c>
      <c r="N16" s="156">
        <v>0</v>
      </c>
      <c r="O16" s="156">
        <f t="shared" si="4"/>
        <v>0</v>
      </c>
      <c r="P16" s="156">
        <v>0</v>
      </c>
      <c r="Q16" s="156">
        <f t="shared" si="5"/>
        <v>0</v>
      </c>
      <c r="R16" s="156"/>
      <c r="S16" s="156" t="s">
        <v>155</v>
      </c>
      <c r="T16" s="156" t="s">
        <v>156</v>
      </c>
      <c r="U16" s="156">
        <v>5.2999999999999999E-2</v>
      </c>
      <c r="V16" s="156">
        <f t="shared" si="6"/>
        <v>1.38</v>
      </c>
      <c r="W16" s="156"/>
      <c r="X16" s="156" t="s">
        <v>157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158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30" outlineLevel="1">
      <c r="A17" s="173">
        <v>8</v>
      </c>
      <c r="B17" s="174" t="s">
        <v>790</v>
      </c>
      <c r="C17" s="183" t="s">
        <v>791</v>
      </c>
      <c r="D17" s="175" t="s">
        <v>154</v>
      </c>
      <c r="E17" s="176">
        <v>23</v>
      </c>
      <c r="F17" s="177"/>
      <c r="G17" s="178">
        <f t="shared" si="0"/>
        <v>0</v>
      </c>
      <c r="H17" s="157"/>
      <c r="I17" s="156">
        <f t="shared" si="1"/>
        <v>0</v>
      </c>
      <c r="J17" s="157"/>
      <c r="K17" s="156">
        <f t="shared" si="2"/>
        <v>0</v>
      </c>
      <c r="L17" s="156">
        <v>21</v>
      </c>
      <c r="M17" s="156">
        <f t="shared" si="3"/>
        <v>0</v>
      </c>
      <c r="N17" s="156">
        <v>0</v>
      </c>
      <c r="O17" s="156">
        <f t="shared" si="4"/>
        <v>0</v>
      </c>
      <c r="P17" s="156">
        <v>0</v>
      </c>
      <c r="Q17" s="156">
        <f t="shared" si="5"/>
        <v>0</v>
      </c>
      <c r="R17" s="156"/>
      <c r="S17" s="156" t="s">
        <v>155</v>
      </c>
      <c r="T17" s="156" t="s">
        <v>156</v>
      </c>
      <c r="U17" s="156">
        <v>0.33200000000000002</v>
      </c>
      <c r="V17" s="156">
        <f t="shared" si="6"/>
        <v>7.64</v>
      </c>
      <c r="W17" s="156"/>
      <c r="X17" s="156" t="s">
        <v>157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158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" outlineLevel="1">
      <c r="A18" s="173">
        <v>9</v>
      </c>
      <c r="B18" s="174" t="s">
        <v>792</v>
      </c>
      <c r="C18" s="183" t="s">
        <v>793</v>
      </c>
      <c r="D18" s="175" t="s">
        <v>154</v>
      </c>
      <c r="E18" s="176">
        <v>43</v>
      </c>
      <c r="F18" s="177"/>
      <c r="G18" s="178">
        <f t="shared" si="0"/>
        <v>0</v>
      </c>
      <c r="H18" s="157"/>
      <c r="I18" s="156">
        <f t="shared" si="1"/>
        <v>0</v>
      </c>
      <c r="J18" s="157"/>
      <c r="K18" s="156">
        <f t="shared" si="2"/>
        <v>0</v>
      </c>
      <c r="L18" s="156">
        <v>21</v>
      </c>
      <c r="M18" s="156">
        <f t="shared" si="3"/>
        <v>0</v>
      </c>
      <c r="N18" s="156">
        <v>0</v>
      </c>
      <c r="O18" s="156">
        <f t="shared" si="4"/>
        <v>0</v>
      </c>
      <c r="P18" s="156">
        <v>0</v>
      </c>
      <c r="Q18" s="156">
        <f t="shared" si="5"/>
        <v>0</v>
      </c>
      <c r="R18" s="156"/>
      <c r="S18" s="156" t="s">
        <v>155</v>
      </c>
      <c r="T18" s="156" t="s">
        <v>156</v>
      </c>
      <c r="U18" s="156">
        <v>0.62</v>
      </c>
      <c r="V18" s="156">
        <f t="shared" si="6"/>
        <v>26.66</v>
      </c>
      <c r="W18" s="156"/>
      <c r="X18" s="156" t="s">
        <v>157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158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20" outlineLevel="1">
      <c r="A19" s="173">
        <v>10</v>
      </c>
      <c r="B19" s="174" t="s">
        <v>794</v>
      </c>
      <c r="C19" s="183" t="s">
        <v>795</v>
      </c>
      <c r="D19" s="175" t="s">
        <v>154</v>
      </c>
      <c r="E19" s="176">
        <v>19</v>
      </c>
      <c r="F19" s="177"/>
      <c r="G19" s="178">
        <f t="shared" si="0"/>
        <v>0</v>
      </c>
      <c r="H19" s="157"/>
      <c r="I19" s="156">
        <f t="shared" si="1"/>
        <v>0</v>
      </c>
      <c r="J19" s="157"/>
      <c r="K19" s="156">
        <f t="shared" si="2"/>
        <v>0</v>
      </c>
      <c r="L19" s="156">
        <v>21</v>
      </c>
      <c r="M19" s="156">
        <f t="shared" si="3"/>
        <v>0</v>
      </c>
      <c r="N19" s="156">
        <v>0</v>
      </c>
      <c r="O19" s="156">
        <f t="shared" si="4"/>
        <v>0</v>
      </c>
      <c r="P19" s="156">
        <v>0</v>
      </c>
      <c r="Q19" s="156">
        <f t="shared" si="5"/>
        <v>0</v>
      </c>
      <c r="R19" s="156"/>
      <c r="S19" s="156" t="s">
        <v>155</v>
      </c>
      <c r="T19" s="156" t="s">
        <v>156</v>
      </c>
      <c r="U19" s="156">
        <v>0.04</v>
      </c>
      <c r="V19" s="156">
        <f t="shared" si="6"/>
        <v>0.76</v>
      </c>
      <c r="W19" s="156"/>
      <c r="X19" s="156" t="s">
        <v>157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158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0" outlineLevel="1">
      <c r="A20" s="173">
        <v>11</v>
      </c>
      <c r="B20" s="174" t="s">
        <v>796</v>
      </c>
      <c r="C20" s="183" t="s">
        <v>797</v>
      </c>
      <c r="D20" s="175" t="s">
        <v>785</v>
      </c>
      <c r="E20" s="176">
        <v>1</v>
      </c>
      <c r="F20" s="177"/>
      <c r="G20" s="178">
        <f t="shared" si="0"/>
        <v>0</v>
      </c>
      <c r="H20" s="157"/>
      <c r="I20" s="156">
        <f t="shared" si="1"/>
        <v>0</v>
      </c>
      <c r="J20" s="157"/>
      <c r="K20" s="156">
        <f t="shared" si="2"/>
        <v>0</v>
      </c>
      <c r="L20" s="156">
        <v>21</v>
      </c>
      <c r="M20" s="156">
        <f t="shared" si="3"/>
        <v>0</v>
      </c>
      <c r="N20" s="156">
        <v>0</v>
      </c>
      <c r="O20" s="156">
        <f t="shared" si="4"/>
        <v>0</v>
      </c>
      <c r="P20" s="156">
        <v>0</v>
      </c>
      <c r="Q20" s="156">
        <f t="shared" si="5"/>
        <v>0</v>
      </c>
      <c r="R20" s="156"/>
      <c r="S20" s="156" t="s">
        <v>164</v>
      </c>
      <c r="T20" s="156" t="s">
        <v>156</v>
      </c>
      <c r="U20" s="156">
        <v>0</v>
      </c>
      <c r="V20" s="156">
        <f t="shared" si="6"/>
        <v>0</v>
      </c>
      <c r="W20" s="156"/>
      <c r="X20" s="156" t="s">
        <v>157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158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0" outlineLevel="1">
      <c r="A21" s="173">
        <v>12</v>
      </c>
      <c r="B21" s="174" t="s">
        <v>798</v>
      </c>
      <c r="C21" s="183" t="s">
        <v>799</v>
      </c>
      <c r="D21" s="175" t="s">
        <v>169</v>
      </c>
      <c r="E21" s="176">
        <v>9.1999999999999993</v>
      </c>
      <c r="F21" s="177"/>
      <c r="G21" s="178">
        <f t="shared" si="0"/>
        <v>0</v>
      </c>
      <c r="H21" s="157"/>
      <c r="I21" s="156">
        <f t="shared" si="1"/>
        <v>0</v>
      </c>
      <c r="J21" s="157"/>
      <c r="K21" s="156">
        <f t="shared" si="2"/>
        <v>0</v>
      </c>
      <c r="L21" s="156">
        <v>21</v>
      </c>
      <c r="M21" s="156">
        <f t="shared" si="3"/>
        <v>0</v>
      </c>
      <c r="N21" s="156">
        <v>0</v>
      </c>
      <c r="O21" s="156">
        <f t="shared" si="4"/>
        <v>0</v>
      </c>
      <c r="P21" s="156">
        <v>0</v>
      </c>
      <c r="Q21" s="156">
        <f t="shared" si="5"/>
        <v>0</v>
      </c>
      <c r="R21" s="156"/>
      <c r="S21" s="156" t="s">
        <v>164</v>
      </c>
      <c r="T21" s="156" t="s">
        <v>156</v>
      </c>
      <c r="U21" s="156">
        <v>0</v>
      </c>
      <c r="V21" s="156">
        <f t="shared" si="6"/>
        <v>0</v>
      </c>
      <c r="W21" s="156"/>
      <c r="X21" s="156" t="s">
        <v>157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158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30" outlineLevel="1">
      <c r="A22" s="173">
        <v>13</v>
      </c>
      <c r="B22" s="174" t="s">
        <v>800</v>
      </c>
      <c r="C22" s="183" t="s">
        <v>801</v>
      </c>
      <c r="D22" s="175" t="s">
        <v>169</v>
      </c>
      <c r="E22" s="176">
        <v>26</v>
      </c>
      <c r="F22" s="177"/>
      <c r="G22" s="178">
        <f t="shared" si="0"/>
        <v>0</v>
      </c>
      <c r="H22" s="157"/>
      <c r="I22" s="156">
        <f t="shared" si="1"/>
        <v>0</v>
      </c>
      <c r="J22" s="157"/>
      <c r="K22" s="156">
        <f t="shared" si="2"/>
        <v>0</v>
      </c>
      <c r="L22" s="156">
        <v>21</v>
      </c>
      <c r="M22" s="156">
        <f t="shared" si="3"/>
        <v>0</v>
      </c>
      <c r="N22" s="156">
        <v>0</v>
      </c>
      <c r="O22" s="156">
        <f t="shared" si="4"/>
        <v>0</v>
      </c>
      <c r="P22" s="156">
        <v>0</v>
      </c>
      <c r="Q22" s="156">
        <f t="shared" si="5"/>
        <v>0</v>
      </c>
      <c r="R22" s="156"/>
      <c r="S22" s="156" t="s">
        <v>164</v>
      </c>
      <c r="T22" s="156" t="s">
        <v>156</v>
      </c>
      <c r="U22" s="156">
        <v>0</v>
      </c>
      <c r="V22" s="156">
        <f t="shared" si="6"/>
        <v>0</v>
      </c>
      <c r="W22" s="156"/>
      <c r="X22" s="156" t="s">
        <v>368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369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0" outlineLevel="1">
      <c r="A23" s="173">
        <v>14</v>
      </c>
      <c r="B23" s="174" t="s">
        <v>802</v>
      </c>
      <c r="C23" s="183" t="s">
        <v>803</v>
      </c>
      <c r="D23" s="175" t="s">
        <v>169</v>
      </c>
      <c r="E23" s="176">
        <v>4.5999999999999996</v>
      </c>
      <c r="F23" s="177"/>
      <c r="G23" s="178">
        <f t="shared" si="0"/>
        <v>0</v>
      </c>
      <c r="H23" s="157"/>
      <c r="I23" s="156">
        <f t="shared" si="1"/>
        <v>0</v>
      </c>
      <c r="J23" s="157"/>
      <c r="K23" s="156">
        <f t="shared" si="2"/>
        <v>0</v>
      </c>
      <c r="L23" s="156">
        <v>21</v>
      </c>
      <c r="M23" s="156">
        <f t="shared" si="3"/>
        <v>0</v>
      </c>
      <c r="N23" s="156">
        <v>0</v>
      </c>
      <c r="O23" s="156">
        <f t="shared" si="4"/>
        <v>0</v>
      </c>
      <c r="P23" s="156">
        <v>0</v>
      </c>
      <c r="Q23" s="156">
        <f t="shared" si="5"/>
        <v>0</v>
      </c>
      <c r="R23" s="156"/>
      <c r="S23" s="156" t="s">
        <v>164</v>
      </c>
      <c r="T23" s="156" t="s">
        <v>156</v>
      </c>
      <c r="U23" s="156">
        <v>0</v>
      </c>
      <c r="V23" s="156">
        <f t="shared" si="6"/>
        <v>0</v>
      </c>
      <c r="W23" s="156"/>
      <c r="X23" s="156" t="s">
        <v>368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369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13">
      <c r="A24" s="161" t="s">
        <v>150</v>
      </c>
      <c r="B24" s="162" t="s">
        <v>68</v>
      </c>
      <c r="C24" s="180" t="s">
        <v>69</v>
      </c>
      <c r="D24" s="163"/>
      <c r="E24" s="164"/>
      <c r="F24" s="165"/>
      <c r="G24" s="166">
        <f>SUMIF(AG25:AG26,"&lt;&gt;NOR",G25:G26)</f>
        <v>0</v>
      </c>
      <c r="H24" s="160"/>
      <c r="I24" s="160">
        <f>SUM(I25:I26)</f>
        <v>0</v>
      </c>
      <c r="J24" s="160"/>
      <c r="K24" s="160">
        <f>SUM(K25:K26)</f>
        <v>0</v>
      </c>
      <c r="L24" s="160"/>
      <c r="M24" s="160">
        <f>SUM(M25:M26)</f>
        <v>0</v>
      </c>
      <c r="N24" s="160"/>
      <c r="O24" s="160">
        <f>SUM(O25:O26)</f>
        <v>0</v>
      </c>
      <c r="P24" s="160"/>
      <c r="Q24" s="160">
        <f>SUM(Q25:Q26)</f>
        <v>0</v>
      </c>
      <c r="R24" s="160"/>
      <c r="S24" s="160"/>
      <c r="T24" s="160"/>
      <c r="U24" s="160"/>
      <c r="V24" s="160">
        <f>SUM(V25:V26)</f>
        <v>7.95</v>
      </c>
      <c r="W24" s="160"/>
      <c r="X24" s="160"/>
      <c r="AG24" t="s">
        <v>151</v>
      </c>
    </row>
    <row r="25" spans="1:60" ht="30" outlineLevel="1">
      <c r="A25" s="173">
        <v>15</v>
      </c>
      <c r="B25" s="174" t="s">
        <v>804</v>
      </c>
      <c r="C25" s="183" t="s">
        <v>805</v>
      </c>
      <c r="D25" s="175" t="s">
        <v>154</v>
      </c>
      <c r="E25" s="176">
        <v>85</v>
      </c>
      <c r="F25" s="177"/>
      <c r="G25" s="178">
        <f>ROUND(E25*F25,2)</f>
        <v>0</v>
      </c>
      <c r="H25" s="157"/>
      <c r="I25" s="156">
        <f>ROUND(E25*H25,2)</f>
        <v>0</v>
      </c>
      <c r="J25" s="157"/>
      <c r="K25" s="156">
        <f>ROUND(E25*J25,2)</f>
        <v>0</v>
      </c>
      <c r="L25" s="156">
        <v>21</v>
      </c>
      <c r="M25" s="156">
        <f>G25*(1+L25/100)</f>
        <v>0</v>
      </c>
      <c r="N25" s="156">
        <v>0</v>
      </c>
      <c r="O25" s="156">
        <f>ROUND(E25*N25,2)</f>
        <v>0</v>
      </c>
      <c r="P25" s="156">
        <v>0</v>
      </c>
      <c r="Q25" s="156">
        <f>ROUND(E25*P25,2)</f>
        <v>0</v>
      </c>
      <c r="R25" s="156"/>
      <c r="S25" s="156" t="s">
        <v>155</v>
      </c>
      <c r="T25" s="156" t="s">
        <v>156</v>
      </c>
      <c r="U25" s="156">
        <v>0.09</v>
      </c>
      <c r="V25" s="156">
        <f>ROUND(E25*U25,2)</f>
        <v>7.65</v>
      </c>
      <c r="W25" s="156"/>
      <c r="X25" s="156" t="s">
        <v>157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158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0" outlineLevel="1">
      <c r="A26" s="173">
        <v>16</v>
      </c>
      <c r="B26" s="174" t="s">
        <v>806</v>
      </c>
      <c r="C26" s="183" t="s">
        <v>807</v>
      </c>
      <c r="D26" s="175" t="s">
        <v>154</v>
      </c>
      <c r="E26" s="176">
        <v>85</v>
      </c>
      <c r="F26" s="177"/>
      <c r="G26" s="178">
        <f>ROUND(E26*F26,2)</f>
        <v>0</v>
      </c>
      <c r="H26" s="157"/>
      <c r="I26" s="156">
        <f>ROUND(E26*H26,2)</f>
        <v>0</v>
      </c>
      <c r="J26" s="157"/>
      <c r="K26" s="156">
        <f>ROUND(E26*J26,2)</f>
        <v>0</v>
      </c>
      <c r="L26" s="156">
        <v>21</v>
      </c>
      <c r="M26" s="156">
        <f>G26*(1+L26/100)</f>
        <v>0</v>
      </c>
      <c r="N26" s="156">
        <v>0</v>
      </c>
      <c r="O26" s="156">
        <f>ROUND(E26*N26,2)</f>
        <v>0</v>
      </c>
      <c r="P26" s="156">
        <v>0</v>
      </c>
      <c r="Q26" s="156">
        <f>ROUND(E26*P26,2)</f>
        <v>0</v>
      </c>
      <c r="R26" s="156"/>
      <c r="S26" s="156" t="s">
        <v>155</v>
      </c>
      <c r="T26" s="156" t="s">
        <v>156</v>
      </c>
      <c r="U26" s="156">
        <v>3.5000000000000001E-3</v>
      </c>
      <c r="V26" s="156">
        <f>ROUND(E26*U26,2)</f>
        <v>0.3</v>
      </c>
      <c r="W26" s="156"/>
      <c r="X26" s="156" t="s">
        <v>157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158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13">
      <c r="A27" s="161" t="s">
        <v>150</v>
      </c>
      <c r="B27" s="162" t="s">
        <v>70</v>
      </c>
      <c r="C27" s="180" t="s">
        <v>71</v>
      </c>
      <c r="D27" s="163"/>
      <c r="E27" s="164"/>
      <c r="F27" s="165"/>
      <c r="G27" s="166">
        <f>SUMIF(AG28:AG59,"&lt;&gt;NOR",G28:G59)</f>
        <v>0</v>
      </c>
      <c r="H27" s="160"/>
      <c r="I27" s="160">
        <f>SUM(I28:I59)</f>
        <v>0</v>
      </c>
      <c r="J27" s="160"/>
      <c r="K27" s="160">
        <f>SUM(K28:K59)</f>
        <v>0</v>
      </c>
      <c r="L27" s="160"/>
      <c r="M27" s="160">
        <f>SUM(M28:M59)</f>
        <v>0</v>
      </c>
      <c r="N27" s="160"/>
      <c r="O27" s="160">
        <f>SUM(O28:O59)</f>
        <v>0</v>
      </c>
      <c r="P27" s="160"/>
      <c r="Q27" s="160">
        <f>SUM(Q28:Q59)</f>
        <v>0</v>
      </c>
      <c r="R27" s="160"/>
      <c r="S27" s="160"/>
      <c r="T27" s="160"/>
      <c r="U27" s="160"/>
      <c r="V27" s="160">
        <f>SUM(V28:V59)</f>
        <v>52.360000000000007</v>
      </c>
      <c r="W27" s="160"/>
      <c r="X27" s="160"/>
      <c r="AG27" t="s">
        <v>151</v>
      </c>
    </row>
    <row r="28" spans="1:60" ht="20" outlineLevel="1">
      <c r="A28" s="173">
        <v>17</v>
      </c>
      <c r="B28" s="174" t="s">
        <v>808</v>
      </c>
      <c r="C28" s="183" t="s">
        <v>809</v>
      </c>
      <c r="D28" s="175" t="s">
        <v>570</v>
      </c>
      <c r="E28" s="176">
        <v>210</v>
      </c>
      <c r="F28" s="177"/>
      <c r="G28" s="178">
        <f t="shared" ref="G28:G59" si="7">ROUND(E28*F28,2)</f>
        <v>0</v>
      </c>
      <c r="H28" s="157"/>
      <c r="I28" s="156">
        <f t="shared" ref="I28:I59" si="8">ROUND(E28*H28,2)</f>
        <v>0</v>
      </c>
      <c r="J28" s="157"/>
      <c r="K28" s="156">
        <f t="shared" ref="K28:K59" si="9">ROUND(E28*J28,2)</f>
        <v>0</v>
      </c>
      <c r="L28" s="156">
        <v>21</v>
      </c>
      <c r="M28" s="156">
        <f t="shared" ref="M28:M59" si="10">G28*(1+L28/100)</f>
        <v>0</v>
      </c>
      <c r="N28" s="156">
        <v>0</v>
      </c>
      <c r="O28" s="156">
        <f t="shared" ref="O28:O59" si="11">ROUND(E28*N28,2)</f>
        <v>0</v>
      </c>
      <c r="P28" s="156">
        <v>0</v>
      </c>
      <c r="Q28" s="156">
        <f t="shared" ref="Q28:Q59" si="12">ROUND(E28*P28,2)</f>
        <v>0</v>
      </c>
      <c r="R28" s="156"/>
      <c r="S28" s="156" t="s">
        <v>155</v>
      </c>
      <c r="T28" s="156" t="s">
        <v>156</v>
      </c>
      <c r="U28" s="156">
        <v>4.8000000000000001E-2</v>
      </c>
      <c r="V28" s="156">
        <f t="shared" ref="V28:V59" si="13">ROUND(E28*U28,2)</f>
        <v>10.08</v>
      </c>
      <c r="W28" s="156"/>
      <c r="X28" s="156" t="s">
        <v>157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158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0" outlineLevel="1">
      <c r="A29" s="173">
        <v>18</v>
      </c>
      <c r="B29" s="174" t="s">
        <v>810</v>
      </c>
      <c r="C29" s="183" t="s">
        <v>811</v>
      </c>
      <c r="D29" s="175" t="s">
        <v>238</v>
      </c>
      <c r="E29" s="176">
        <v>43</v>
      </c>
      <c r="F29" s="177"/>
      <c r="G29" s="178">
        <f t="shared" si="7"/>
        <v>0</v>
      </c>
      <c r="H29" s="157"/>
      <c r="I29" s="156">
        <f t="shared" si="8"/>
        <v>0</v>
      </c>
      <c r="J29" s="157"/>
      <c r="K29" s="156">
        <f t="shared" si="9"/>
        <v>0</v>
      </c>
      <c r="L29" s="156">
        <v>21</v>
      </c>
      <c r="M29" s="156">
        <f t="shared" si="10"/>
        <v>0</v>
      </c>
      <c r="N29" s="156">
        <v>0</v>
      </c>
      <c r="O29" s="156">
        <f t="shared" si="11"/>
        <v>0</v>
      </c>
      <c r="P29" s="156">
        <v>0</v>
      </c>
      <c r="Q29" s="156">
        <f t="shared" si="12"/>
        <v>0</v>
      </c>
      <c r="R29" s="156"/>
      <c r="S29" s="156" t="s">
        <v>155</v>
      </c>
      <c r="T29" s="156" t="s">
        <v>156</v>
      </c>
      <c r="U29" s="156">
        <v>0.121</v>
      </c>
      <c r="V29" s="156">
        <f t="shared" si="13"/>
        <v>5.2</v>
      </c>
      <c r="W29" s="156"/>
      <c r="X29" s="156" t="s">
        <v>157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158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20" outlineLevel="1">
      <c r="A30" s="173">
        <v>19</v>
      </c>
      <c r="B30" s="174" t="s">
        <v>812</v>
      </c>
      <c r="C30" s="183" t="s">
        <v>813</v>
      </c>
      <c r="D30" s="175" t="s">
        <v>238</v>
      </c>
      <c r="E30" s="176">
        <v>1</v>
      </c>
      <c r="F30" s="177"/>
      <c r="G30" s="178">
        <f t="shared" si="7"/>
        <v>0</v>
      </c>
      <c r="H30" s="157"/>
      <c r="I30" s="156">
        <f t="shared" si="8"/>
        <v>0</v>
      </c>
      <c r="J30" s="157"/>
      <c r="K30" s="156">
        <f t="shared" si="9"/>
        <v>0</v>
      </c>
      <c r="L30" s="156">
        <v>21</v>
      </c>
      <c r="M30" s="156">
        <f t="shared" si="10"/>
        <v>0</v>
      </c>
      <c r="N30" s="156">
        <v>0</v>
      </c>
      <c r="O30" s="156">
        <f t="shared" si="11"/>
        <v>0</v>
      </c>
      <c r="P30" s="156">
        <v>0</v>
      </c>
      <c r="Q30" s="156">
        <f t="shared" si="12"/>
        <v>0</v>
      </c>
      <c r="R30" s="156"/>
      <c r="S30" s="156" t="s">
        <v>155</v>
      </c>
      <c r="T30" s="156" t="s">
        <v>156</v>
      </c>
      <c r="U30" s="156">
        <v>3.4780000000000002</v>
      </c>
      <c r="V30" s="156">
        <f t="shared" si="13"/>
        <v>3.48</v>
      </c>
      <c r="W30" s="156"/>
      <c r="X30" s="156" t="s">
        <v>157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158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0" outlineLevel="1">
      <c r="A31" s="173">
        <v>20</v>
      </c>
      <c r="B31" s="174" t="s">
        <v>814</v>
      </c>
      <c r="C31" s="183" t="s">
        <v>815</v>
      </c>
      <c r="D31" s="175" t="s">
        <v>570</v>
      </c>
      <c r="E31" s="176">
        <v>210</v>
      </c>
      <c r="F31" s="177"/>
      <c r="G31" s="178">
        <f t="shared" si="7"/>
        <v>0</v>
      </c>
      <c r="H31" s="157"/>
      <c r="I31" s="156">
        <f t="shared" si="8"/>
        <v>0</v>
      </c>
      <c r="J31" s="157"/>
      <c r="K31" s="156">
        <f t="shared" si="9"/>
        <v>0</v>
      </c>
      <c r="L31" s="156">
        <v>21</v>
      </c>
      <c r="M31" s="156">
        <f t="shared" si="10"/>
        <v>0</v>
      </c>
      <c r="N31" s="156">
        <v>0</v>
      </c>
      <c r="O31" s="156">
        <f t="shared" si="11"/>
        <v>0</v>
      </c>
      <c r="P31" s="156">
        <v>0</v>
      </c>
      <c r="Q31" s="156">
        <f t="shared" si="12"/>
        <v>0</v>
      </c>
      <c r="R31" s="156"/>
      <c r="S31" s="156" t="s">
        <v>155</v>
      </c>
      <c r="T31" s="156" t="s">
        <v>156</v>
      </c>
      <c r="U31" s="156">
        <v>2.3E-2</v>
      </c>
      <c r="V31" s="156">
        <f t="shared" si="13"/>
        <v>4.83</v>
      </c>
      <c r="W31" s="156"/>
      <c r="X31" s="156" t="s">
        <v>157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158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73">
        <v>21</v>
      </c>
      <c r="B32" s="174" t="s">
        <v>816</v>
      </c>
      <c r="C32" s="183" t="s">
        <v>817</v>
      </c>
      <c r="D32" s="175" t="s">
        <v>154</v>
      </c>
      <c r="E32" s="176">
        <v>66</v>
      </c>
      <c r="F32" s="177"/>
      <c r="G32" s="178">
        <f t="shared" si="7"/>
        <v>0</v>
      </c>
      <c r="H32" s="157"/>
      <c r="I32" s="156">
        <f t="shared" si="8"/>
        <v>0</v>
      </c>
      <c r="J32" s="157"/>
      <c r="K32" s="156">
        <f t="shared" si="9"/>
        <v>0</v>
      </c>
      <c r="L32" s="156">
        <v>21</v>
      </c>
      <c r="M32" s="156">
        <f t="shared" si="10"/>
        <v>0</v>
      </c>
      <c r="N32" s="156">
        <v>0</v>
      </c>
      <c r="O32" s="156">
        <f t="shared" si="11"/>
        <v>0</v>
      </c>
      <c r="P32" s="156">
        <v>0</v>
      </c>
      <c r="Q32" s="156">
        <f t="shared" si="12"/>
        <v>0</v>
      </c>
      <c r="R32" s="156"/>
      <c r="S32" s="156" t="s">
        <v>155</v>
      </c>
      <c r="T32" s="156" t="s">
        <v>156</v>
      </c>
      <c r="U32" s="156">
        <v>4.4999999999999998E-2</v>
      </c>
      <c r="V32" s="156">
        <f t="shared" si="13"/>
        <v>2.97</v>
      </c>
      <c r="W32" s="156"/>
      <c r="X32" s="156" t="s">
        <v>157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158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0" outlineLevel="1">
      <c r="A33" s="173">
        <v>22</v>
      </c>
      <c r="B33" s="174" t="s">
        <v>818</v>
      </c>
      <c r="C33" s="183" t="s">
        <v>819</v>
      </c>
      <c r="D33" s="175" t="s">
        <v>238</v>
      </c>
      <c r="E33" s="176">
        <v>43</v>
      </c>
      <c r="F33" s="177"/>
      <c r="G33" s="178">
        <f t="shared" si="7"/>
        <v>0</v>
      </c>
      <c r="H33" s="157"/>
      <c r="I33" s="156">
        <f t="shared" si="8"/>
        <v>0</v>
      </c>
      <c r="J33" s="157"/>
      <c r="K33" s="156">
        <f t="shared" si="9"/>
        <v>0</v>
      </c>
      <c r="L33" s="156">
        <v>21</v>
      </c>
      <c r="M33" s="156">
        <f t="shared" si="10"/>
        <v>0</v>
      </c>
      <c r="N33" s="156">
        <v>0</v>
      </c>
      <c r="O33" s="156">
        <f t="shared" si="11"/>
        <v>0</v>
      </c>
      <c r="P33" s="156">
        <v>0</v>
      </c>
      <c r="Q33" s="156">
        <f t="shared" si="12"/>
        <v>0</v>
      </c>
      <c r="R33" s="156"/>
      <c r="S33" s="156" t="s">
        <v>155</v>
      </c>
      <c r="T33" s="156" t="s">
        <v>156</v>
      </c>
      <c r="U33" s="156">
        <v>0.27400000000000002</v>
      </c>
      <c r="V33" s="156">
        <f t="shared" si="13"/>
        <v>11.78</v>
      </c>
      <c r="W33" s="156"/>
      <c r="X33" s="156" t="s">
        <v>157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158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20" outlineLevel="1">
      <c r="A34" s="173">
        <v>23</v>
      </c>
      <c r="B34" s="174" t="s">
        <v>820</v>
      </c>
      <c r="C34" s="183" t="s">
        <v>821</v>
      </c>
      <c r="D34" s="175" t="s">
        <v>238</v>
      </c>
      <c r="E34" s="176">
        <v>1</v>
      </c>
      <c r="F34" s="177"/>
      <c r="G34" s="178">
        <f t="shared" si="7"/>
        <v>0</v>
      </c>
      <c r="H34" s="157"/>
      <c r="I34" s="156">
        <f t="shared" si="8"/>
        <v>0</v>
      </c>
      <c r="J34" s="157"/>
      <c r="K34" s="156">
        <f t="shared" si="9"/>
        <v>0</v>
      </c>
      <c r="L34" s="156">
        <v>21</v>
      </c>
      <c r="M34" s="156">
        <f t="shared" si="10"/>
        <v>0</v>
      </c>
      <c r="N34" s="156">
        <v>0</v>
      </c>
      <c r="O34" s="156">
        <f t="shared" si="11"/>
        <v>0</v>
      </c>
      <c r="P34" s="156">
        <v>0</v>
      </c>
      <c r="Q34" s="156">
        <f t="shared" si="12"/>
        <v>0</v>
      </c>
      <c r="R34" s="156"/>
      <c r="S34" s="156" t="s">
        <v>155</v>
      </c>
      <c r="T34" s="156" t="s">
        <v>156</v>
      </c>
      <c r="U34" s="156">
        <v>3.0920000000000001</v>
      </c>
      <c r="V34" s="156">
        <f t="shared" si="13"/>
        <v>3.09</v>
      </c>
      <c r="W34" s="156"/>
      <c r="X34" s="156" t="s">
        <v>157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158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20" outlineLevel="1">
      <c r="A35" s="173">
        <v>24</v>
      </c>
      <c r="B35" s="174" t="s">
        <v>822</v>
      </c>
      <c r="C35" s="183" t="s">
        <v>823</v>
      </c>
      <c r="D35" s="175" t="s">
        <v>154</v>
      </c>
      <c r="E35" s="176">
        <v>66</v>
      </c>
      <c r="F35" s="177"/>
      <c r="G35" s="178">
        <f t="shared" si="7"/>
        <v>0</v>
      </c>
      <c r="H35" s="157"/>
      <c r="I35" s="156">
        <f t="shared" si="8"/>
        <v>0</v>
      </c>
      <c r="J35" s="157"/>
      <c r="K35" s="156">
        <f t="shared" si="9"/>
        <v>0</v>
      </c>
      <c r="L35" s="156">
        <v>21</v>
      </c>
      <c r="M35" s="156">
        <f t="shared" si="10"/>
        <v>0</v>
      </c>
      <c r="N35" s="156">
        <v>0</v>
      </c>
      <c r="O35" s="156">
        <f t="shared" si="11"/>
        <v>0</v>
      </c>
      <c r="P35" s="156">
        <v>0</v>
      </c>
      <c r="Q35" s="156">
        <f t="shared" si="12"/>
        <v>0</v>
      </c>
      <c r="R35" s="156"/>
      <c r="S35" s="156" t="s">
        <v>155</v>
      </c>
      <c r="T35" s="156" t="s">
        <v>156</v>
      </c>
      <c r="U35" s="156">
        <v>0.16</v>
      </c>
      <c r="V35" s="156">
        <f t="shared" si="13"/>
        <v>10.56</v>
      </c>
      <c r="W35" s="156"/>
      <c r="X35" s="156" t="s">
        <v>157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158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>
      <c r="A36" s="173">
        <v>25</v>
      </c>
      <c r="B36" s="174" t="s">
        <v>824</v>
      </c>
      <c r="C36" s="183" t="s">
        <v>825</v>
      </c>
      <c r="D36" s="175" t="s">
        <v>570</v>
      </c>
      <c r="E36" s="176">
        <v>1</v>
      </c>
      <c r="F36" s="177"/>
      <c r="G36" s="178">
        <f t="shared" si="7"/>
        <v>0</v>
      </c>
      <c r="H36" s="157"/>
      <c r="I36" s="156">
        <f t="shared" si="8"/>
        <v>0</v>
      </c>
      <c r="J36" s="157"/>
      <c r="K36" s="156">
        <f t="shared" si="9"/>
        <v>0</v>
      </c>
      <c r="L36" s="156">
        <v>21</v>
      </c>
      <c r="M36" s="156">
        <f t="shared" si="10"/>
        <v>0</v>
      </c>
      <c r="N36" s="156">
        <v>0</v>
      </c>
      <c r="O36" s="156">
        <f t="shared" si="11"/>
        <v>0</v>
      </c>
      <c r="P36" s="156">
        <v>0</v>
      </c>
      <c r="Q36" s="156">
        <f t="shared" si="12"/>
        <v>0</v>
      </c>
      <c r="R36" s="156"/>
      <c r="S36" s="156" t="s">
        <v>164</v>
      </c>
      <c r="T36" s="156" t="s">
        <v>156</v>
      </c>
      <c r="U36" s="156">
        <v>0</v>
      </c>
      <c r="V36" s="156">
        <f t="shared" si="13"/>
        <v>0</v>
      </c>
      <c r="W36" s="156"/>
      <c r="X36" s="156" t="s">
        <v>157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158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73">
        <v>26</v>
      </c>
      <c r="B37" s="174" t="s">
        <v>826</v>
      </c>
      <c r="C37" s="183" t="s">
        <v>827</v>
      </c>
      <c r="D37" s="175" t="s">
        <v>169</v>
      </c>
      <c r="E37" s="176">
        <v>1.42</v>
      </c>
      <c r="F37" s="177"/>
      <c r="G37" s="178">
        <f t="shared" si="7"/>
        <v>0</v>
      </c>
      <c r="H37" s="157"/>
      <c r="I37" s="156">
        <f t="shared" si="8"/>
        <v>0</v>
      </c>
      <c r="J37" s="157"/>
      <c r="K37" s="156">
        <f t="shared" si="9"/>
        <v>0</v>
      </c>
      <c r="L37" s="156">
        <v>21</v>
      </c>
      <c r="M37" s="156">
        <f t="shared" si="10"/>
        <v>0</v>
      </c>
      <c r="N37" s="156">
        <v>0</v>
      </c>
      <c r="O37" s="156">
        <f t="shared" si="11"/>
        <v>0</v>
      </c>
      <c r="P37" s="156">
        <v>0</v>
      </c>
      <c r="Q37" s="156">
        <f t="shared" si="12"/>
        <v>0</v>
      </c>
      <c r="R37" s="156"/>
      <c r="S37" s="156" t="s">
        <v>155</v>
      </c>
      <c r="T37" s="156" t="s">
        <v>156</v>
      </c>
      <c r="U37" s="156">
        <v>0.26</v>
      </c>
      <c r="V37" s="156">
        <f t="shared" si="13"/>
        <v>0.37</v>
      </c>
      <c r="W37" s="156"/>
      <c r="X37" s="156" t="s">
        <v>157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158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0" outlineLevel="1">
      <c r="A38" s="173">
        <v>27</v>
      </c>
      <c r="B38" s="174" t="s">
        <v>828</v>
      </c>
      <c r="C38" s="183" t="s">
        <v>829</v>
      </c>
      <c r="D38" s="175" t="s">
        <v>570</v>
      </c>
      <c r="E38" s="176">
        <v>1</v>
      </c>
      <c r="F38" s="177"/>
      <c r="G38" s="178">
        <f t="shared" si="7"/>
        <v>0</v>
      </c>
      <c r="H38" s="157"/>
      <c r="I38" s="156">
        <f t="shared" si="8"/>
        <v>0</v>
      </c>
      <c r="J38" s="157"/>
      <c r="K38" s="156">
        <f t="shared" si="9"/>
        <v>0</v>
      </c>
      <c r="L38" s="156">
        <v>21</v>
      </c>
      <c r="M38" s="156">
        <f t="shared" si="10"/>
        <v>0</v>
      </c>
      <c r="N38" s="156">
        <v>0</v>
      </c>
      <c r="O38" s="156">
        <f t="shared" si="11"/>
        <v>0</v>
      </c>
      <c r="P38" s="156">
        <v>0</v>
      </c>
      <c r="Q38" s="156">
        <f t="shared" si="12"/>
        <v>0</v>
      </c>
      <c r="R38" s="156"/>
      <c r="S38" s="156" t="s">
        <v>164</v>
      </c>
      <c r="T38" s="156" t="s">
        <v>156</v>
      </c>
      <c r="U38" s="156">
        <v>0</v>
      </c>
      <c r="V38" s="156">
        <f t="shared" si="13"/>
        <v>0</v>
      </c>
      <c r="W38" s="156"/>
      <c r="X38" s="156" t="s">
        <v>157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158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0" outlineLevel="1">
      <c r="A39" s="173">
        <v>28</v>
      </c>
      <c r="B39" s="174" t="s">
        <v>830</v>
      </c>
      <c r="C39" s="183" t="s">
        <v>831</v>
      </c>
      <c r="D39" s="175" t="s">
        <v>570</v>
      </c>
      <c r="E39" s="176">
        <v>43</v>
      </c>
      <c r="F39" s="177"/>
      <c r="G39" s="178">
        <f t="shared" si="7"/>
        <v>0</v>
      </c>
      <c r="H39" s="157"/>
      <c r="I39" s="156">
        <f t="shared" si="8"/>
        <v>0</v>
      </c>
      <c r="J39" s="157"/>
      <c r="K39" s="156">
        <f t="shared" si="9"/>
        <v>0</v>
      </c>
      <c r="L39" s="156">
        <v>21</v>
      </c>
      <c r="M39" s="156">
        <f t="shared" si="10"/>
        <v>0</v>
      </c>
      <c r="N39" s="156">
        <v>0</v>
      </c>
      <c r="O39" s="156">
        <f t="shared" si="11"/>
        <v>0</v>
      </c>
      <c r="P39" s="156">
        <v>0</v>
      </c>
      <c r="Q39" s="156">
        <f t="shared" si="12"/>
        <v>0</v>
      </c>
      <c r="R39" s="156"/>
      <c r="S39" s="156" t="s">
        <v>164</v>
      </c>
      <c r="T39" s="156" t="s">
        <v>156</v>
      </c>
      <c r="U39" s="156">
        <v>0</v>
      </c>
      <c r="V39" s="156">
        <f t="shared" si="13"/>
        <v>0</v>
      </c>
      <c r="W39" s="156"/>
      <c r="X39" s="156" t="s">
        <v>157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158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0" outlineLevel="1">
      <c r="A40" s="173">
        <v>29</v>
      </c>
      <c r="B40" s="174" t="s">
        <v>832</v>
      </c>
      <c r="C40" s="183" t="s">
        <v>833</v>
      </c>
      <c r="D40" s="175" t="s">
        <v>570</v>
      </c>
      <c r="E40" s="176">
        <v>210</v>
      </c>
      <c r="F40" s="177"/>
      <c r="G40" s="178">
        <f t="shared" si="7"/>
        <v>0</v>
      </c>
      <c r="H40" s="157"/>
      <c r="I40" s="156">
        <f t="shared" si="8"/>
        <v>0</v>
      </c>
      <c r="J40" s="157"/>
      <c r="K40" s="156">
        <f t="shared" si="9"/>
        <v>0</v>
      </c>
      <c r="L40" s="156">
        <v>21</v>
      </c>
      <c r="M40" s="156">
        <f t="shared" si="10"/>
        <v>0</v>
      </c>
      <c r="N40" s="156">
        <v>0</v>
      </c>
      <c r="O40" s="156">
        <f t="shared" si="11"/>
        <v>0</v>
      </c>
      <c r="P40" s="156">
        <v>0</v>
      </c>
      <c r="Q40" s="156">
        <f t="shared" si="12"/>
        <v>0</v>
      </c>
      <c r="R40" s="156"/>
      <c r="S40" s="156" t="s">
        <v>164</v>
      </c>
      <c r="T40" s="156" t="s">
        <v>156</v>
      </c>
      <c r="U40" s="156">
        <v>0</v>
      </c>
      <c r="V40" s="156">
        <f t="shared" si="13"/>
        <v>0</v>
      </c>
      <c r="W40" s="156"/>
      <c r="X40" s="156" t="s">
        <v>157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158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>
      <c r="A41" s="173">
        <v>30</v>
      </c>
      <c r="B41" s="174" t="s">
        <v>834</v>
      </c>
      <c r="C41" s="183" t="s">
        <v>835</v>
      </c>
      <c r="D41" s="175" t="s">
        <v>169</v>
      </c>
      <c r="E41" s="176">
        <v>0.6</v>
      </c>
      <c r="F41" s="177"/>
      <c r="G41" s="178">
        <f t="shared" si="7"/>
        <v>0</v>
      </c>
      <c r="H41" s="157"/>
      <c r="I41" s="156">
        <f t="shared" si="8"/>
        <v>0</v>
      </c>
      <c r="J41" s="157"/>
      <c r="K41" s="156">
        <f t="shared" si="9"/>
        <v>0</v>
      </c>
      <c r="L41" s="156">
        <v>21</v>
      </c>
      <c r="M41" s="156">
        <f t="shared" si="10"/>
        <v>0</v>
      </c>
      <c r="N41" s="156">
        <v>0</v>
      </c>
      <c r="O41" s="156">
        <f t="shared" si="11"/>
        <v>0</v>
      </c>
      <c r="P41" s="156">
        <v>0</v>
      </c>
      <c r="Q41" s="156">
        <f t="shared" si="12"/>
        <v>0</v>
      </c>
      <c r="R41" s="156"/>
      <c r="S41" s="156" t="s">
        <v>164</v>
      </c>
      <c r="T41" s="156" t="s">
        <v>156</v>
      </c>
      <c r="U41" s="156">
        <v>0</v>
      </c>
      <c r="V41" s="156">
        <f t="shared" si="13"/>
        <v>0</v>
      </c>
      <c r="W41" s="156"/>
      <c r="X41" s="156" t="s">
        <v>157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158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20" outlineLevel="1">
      <c r="A42" s="173">
        <v>31</v>
      </c>
      <c r="B42" s="174" t="s">
        <v>836</v>
      </c>
      <c r="C42" s="183" t="s">
        <v>837</v>
      </c>
      <c r="D42" s="175" t="s">
        <v>169</v>
      </c>
      <c r="E42" s="176">
        <v>9.9</v>
      </c>
      <c r="F42" s="177"/>
      <c r="G42" s="178">
        <f t="shared" si="7"/>
        <v>0</v>
      </c>
      <c r="H42" s="157"/>
      <c r="I42" s="156">
        <f t="shared" si="8"/>
        <v>0</v>
      </c>
      <c r="J42" s="157"/>
      <c r="K42" s="156">
        <f t="shared" si="9"/>
        <v>0</v>
      </c>
      <c r="L42" s="156">
        <v>21</v>
      </c>
      <c r="M42" s="156">
        <f t="shared" si="10"/>
        <v>0</v>
      </c>
      <c r="N42" s="156">
        <v>0</v>
      </c>
      <c r="O42" s="156">
        <f t="shared" si="11"/>
        <v>0</v>
      </c>
      <c r="P42" s="156">
        <v>0</v>
      </c>
      <c r="Q42" s="156">
        <f t="shared" si="12"/>
        <v>0</v>
      </c>
      <c r="R42" s="156"/>
      <c r="S42" s="156" t="s">
        <v>164</v>
      </c>
      <c r="T42" s="156" t="s">
        <v>156</v>
      </c>
      <c r="U42" s="156">
        <v>0</v>
      </c>
      <c r="V42" s="156">
        <f t="shared" si="13"/>
        <v>0</v>
      </c>
      <c r="W42" s="156"/>
      <c r="X42" s="156" t="s">
        <v>157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158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0" outlineLevel="1">
      <c r="A43" s="173">
        <v>32</v>
      </c>
      <c r="B43" s="174" t="s">
        <v>838</v>
      </c>
      <c r="C43" s="183" t="s">
        <v>839</v>
      </c>
      <c r="D43" s="175" t="s">
        <v>570</v>
      </c>
      <c r="E43" s="176">
        <v>3</v>
      </c>
      <c r="F43" s="177"/>
      <c r="G43" s="178">
        <f t="shared" si="7"/>
        <v>0</v>
      </c>
      <c r="H43" s="157"/>
      <c r="I43" s="156">
        <f t="shared" si="8"/>
        <v>0</v>
      </c>
      <c r="J43" s="157"/>
      <c r="K43" s="156">
        <f t="shared" si="9"/>
        <v>0</v>
      </c>
      <c r="L43" s="156">
        <v>21</v>
      </c>
      <c r="M43" s="156">
        <f t="shared" si="10"/>
        <v>0</v>
      </c>
      <c r="N43" s="156">
        <v>0</v>
      </c>
      <c r="O43" s="156">
        <f t="shared" si="11"/>
        <v>0</v>
      </c>
      <c r="P43" s="156">
        <v>0</v>
      </c>
      <c r="Q43" s="156">
        <f t="shared" si="12"/>
        <v>0</v>
      </c>
      <c r="R43" s="156"/>
      <c r="S43" s="156" t="s">
        <v>164</v>
      </c>
      <c r="T43" s="156" t="s">
        <v>156</v>
      </c>
      <c r="U43" s="156">
        <v>0</v>
      </c>
      <c r="V43" s="156">
        <f t="shared" si="13"/>
        <v>0</v>
      </c>
      <c r="W43" s="156"/>
      <c r="X43" s="156" t="s">
        <v>157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158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20" outlineLevel="1">
      <c r="A44" s="173">
        <v>33</v>
      </c>
      <c r="B44" s="174" t="s">
        <v>840</v>
      </c>
      <c r="C44" s="183" t="s">
        <v>841</v>
      </c>
      <c r="D44" s="175" t="s">
        <v>243</v>
      </c>
      <c r="E44" s="176">
        <v>0.3</v>
      </c>
      <c r="F44" s="177"/>
      <c r="G44" s="178">
        <f t="shared" si="7"/>
        <v>0</v>
      </c>
      <c r="H44" s="157"/>
      <c r="I44" s="156">
        <f t="shared" si="8"/>
        <v>0</v>
      </c>
      <c r="J44" s="157"/>
      <c r="K44" s="156">
        <f t="shared" si="9"/>
        <v>0</v>
      </c>
      <c r="L44" s="156">
        <v>21</v>
      </c>
      <c r="M44" s="156">
        <f t="shared" si="10"/>
        <v>0</v>
      </c>
      <c r="N44" s="156">
        <v>0</v>
      </c>
      <c r="O44" s="156">
        <f t="shared" si="11"/>
        <v>0</v>
      </c>
      <c r="P44" s="156">
        <v>0</v>
      </c>
      <c r="Q44" s="156">
        <f t="shared" si="12"/>
        <v>0</v>
      </c>
      <c r="R44" s="156"/>
      <c r="S44" s="156" t="s">
        <v>164</v>
      </c>
      <c r="T44" s="156" t="s">
        <v>156</v>
      </c>
      <c r="U44" s="156">
        <v>0</v>
      </c>
      <c r="V44" s="156">
        <f t="shared" si="13"/>
        <v>0</v>
      </c>
      <c r="W44" s="156"/>
      <c r="X44" s="156" t="s">
        <v>368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369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73">
        <v>34</v>
      </c>
      <c r="B45" s="174" t="s">
        <v>842</v>
      </c>
      <c r="C45" s="183" t="s">
        <v>843</v>
      </c>
      <c r="D45" s="175" t="s">
        <v>169</v>
      </c>
      <c r="E45" s="176">
        <v>6.6</v>
      </c>
      <c r="F45" s="177"/>
      <c r="G45" s="178">
        <f t="shared" si="7"/>
        <v>0</v>
      </c>
      <c r="H45" s="157"/>
      <c r="I45" s="156">
        <f t="shared" si="8"/>
        <v>0</v>
      </c>
      <c r="J45" s="157"/>
      <c r="K45" s="156">
        <f t="shared" si="9"/>
        <v>0</v>
      </c>
      <c r="L45" s="156">
        <v>21</v>
      </c>
      <c r="M45" s="156">
        <f t="shared" si="10"/>
        <v>0</v>
      </c>
      <c r="N45" s="156">
        <v>0</v>
      </c>
      <c r="O45" s="156">
        <f t="shared" si="11"/>
        <v>0</v>
      </c>
      <c r="P45" s="156">
        <v>0</v>
      </c>
      <c r="Q45" s="156">
        <f t="shared" si="12"/>
        <v>0</v>
      </c>
      <c r="R45" s="156"/>
      <c r="S45" s="156" t="s">
        <v>164</v>
      </c>
      <c r="T45" s="156" t="s">
        <v>156</v>
      </c>
      <c r="U45" s="156">
        <v>0</v>
      </c>
      <c r="V45" s="156">
        <f t="shared" si="13"/>
        <v>0</v>
      </c>
      <c r="W45" s="156"/>
      <c r="X45" s="156" t="s">
        <v>368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369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73">
        <v>35</v>
      </c>
      <c r="B46" s="174" t="s">
        <v>844</v>
      </c>
      <c r="C46" s="183" t="s">
        <v>845</v>
      </c>
      <c r="D46" s="175" t="s">
        <v>570</v>
      </c>
      <c r="E46" s="176">
        <v>3</v>
      </c>
      <c r="F46" s="177"/>
      <c r="G46" s="178">
        <f t="shared" si="7"/>
        <v>0</v>
      </c>
      <c r="H46" s="157"/>
      <c r="I46" s="156">
        <f t="shared" si="8"/>
        <v>0</v>
      </c>
      <c r="J46" s="157"/>
      <c r="K46" s="156">
        <f t="shared" si="9"/>
        <v>0</v>
      </c>
      <c r="L46" s="156">
        <v>21</v>
      </c>
      <c r="M46" s="156">
        <f t="shared" si="10"/>
        <v>0</v>
      </c>
      <c r="N46" s="156">
        <v>0</v>
      </c>
      <c r="O46" s="156">
        <f t="shared" si="11"/>
        <v>0</v>
      </c>
      <c r="P46" s="156">
        <v>0</v>
      </c>
      <c r="Q46" s="156">
        <f t="shared" si="12"/>
        <v>0</v>
      </c>
      <c r="R46" s="156"/>
      <c r="S46" s="156" t="s">
        <v>164</v>
      </c>
      <c r="T46" s="156" t="s">
        <v>156</v>
      </c>
      <c r="U46" s="156">
        <v>0</v>
      </c>
      <c r="V46" s="156">
        <f t="shared" si="13"/>
        <v>0</v>
      </c>
      <c r="W46" s="156"/>
      <c r="X46" s="156" t="s">
        <v>368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369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73">
        <v>36</v>
      </c>
      <c r="B47" s="174" t="s">
        <v>846</v>
      </c>
      <c r="C47" s="183" t="s">
        <v>847</v>
      </c>
      <c r="D47" s="175" t="s">
        <v>848</v>
      </c>
      <c r="E47" s="176">
        <v>6</v>
      </c>
      <c r="F47" s="177"/>
      <c r="G47" s="178">
        <f t="shared" si="7"/>
        <v>0</v>
      </c>
      <c r="H47" s="157"/>
      <c r="I47" s="156">
        <f t="shared" si="8"/>
        <v>0</v>
      </c>
      <c r="J47" s="157"/>
      <c r="K47" s="156">
        <f t="shared" si="9"/>
        <v>0</v>
      </c>
      <c r="L47" s="156">
        <v>21</v>
      </c>
      <c r="M47" s="156">
        <f t="shared" si="10"/>
        <v>0</v>
      </c>
      <c r="N47" s="156">
        <v>0</v>
      </c>
      <c r="O47" s="156">
        <f t="shared" si="11"/>
        <v>0</v>
      </c>
      <c r="P47" s="156">
        <v>0</v>
      </c>
      <c r="Q47" s="156">
        <f t="shared" si="12"/>
        <v>0</v>
      </c>
      <c r="R47" s="156"/>
      <c r="S47" s="156" t="s">
        <v>164</v>
      </c>
      <c r="T47" s="156" t="s">
        <v>156</v>
      </c>
      <c r="U47" s="156">
        <v>0</v>
      </c>
      <c r="V47" s="156">
        <f t="shared" si="13"/>
        <v>0</v>
      </c>
      <c r="W47" s="156"/>
      <c r="X47" s="156" t="s">
        <v>368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369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73">
        <v>37</v>
      </c>
      <c r="B48" s="174" t="s">
        <v>849</v>
      </c>
      <c r="C48" s="183" t="s">
        <v>850</v>
      </c>
      <c r="D48" s="175" t="s">
        <v>570</v>
      </c>
      <c r="E48" s="176">
        <v>3</v>
      </c>
      <c r="F48" s="177"/>
      <c r="G48" s="178">
        <f t="shared" si="7"/>
        <v>0</v>
      </c>
      <c r="H48" s="157"/>
      <c r="I48" s="156">
        <f t="shared" si="8"/>
        <v>0</v>
      </c>
      <c r="J48" s="157"/>
      <c r="K48" s="156">
        <f t="shared" si="9"/>
        <v>0</v>
      </c>
      <c r="L48" s="156">
        <v>21</v>
      </c>
      <c r="M48" s="156">
        <f t="shared" si="10"/>
        <v>0</v>
      </c>
      <c r="N48" s="156">
        <v>0</v>
      </c>
      <c r="O48" s="156">
        <f t="shared" si="11"/>
        <v>0</v>
      </c>
      <c r="P48" s="156">
        <v>0</v>
      </c>
      <c r="Q48" s="156">
        <f t="shared" si="12"/>
        <v>0</v>
      </c>
      <c r="R48" s="156"/>
      <c r="S48" s="156" t="s">
        <v>164</v>
      </c>
      <c r="T48" s="156" t="s">
        <v>156</v>
      </c>
      <c r="U48" s="156">
        <v>0</v>
      </c>
      <c r="V48" s="156">
        <f t="shared" si="13"/>
        <v>0</v>
      </c>
      <c r="W48" s="156"/>
      <c r="X48" s="156" t="s">
        <v>368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369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>
      <c r="A49" s="173">
        <v>38</v>
      </c>
      <c r="B49" s="174" t="s">
        <v>851</v>
      </c>
      <c r="C49" s="183" t="s">
        <v>852</v>
      </c>
      <c r="D49" s="175" t="s">
        <v>243</v>
      </c>
      <c r="E49" s="176">
        <v>4.4400000000000004</v>
      </c>
      <c r="F49" s="177"/>
      <c r="G49" s="178">
        <f t="shared" si="7"/>
        <v>0</v>
      </c>
      <c r="H49" s="157"/>
      <c r="I49" s="156">
        <f t="shared" si="8"/>
        <v>0</v>
      </c>
      <c r="J49" s="157"/>
      <c r="K49" s="156">
        <f t="shared" si="9"/>
        <v>0</v>
      </c>
      <c r="L49" s="156">
        <v>21</v>
      </c>
      <c r="M49" s="156">
        <f t="shared" si="10"/>
        <v>0</v>
      </c>
      <c r="N49" s="156">
        <v>0</v>
      </c>
      <c r="O49" s="156">
        <f t="shared" si="11"/>
        <v>0</v>
      </c>
      <c r="P49" s="156">
        <v>0</v>
      </c>
      <c r="Q49" s="156">
        <f t="shared" si="12"/>
        <v>0</v>
      </c>
      <c r="R49" s="156"/>
      <c r="S49" s="156" t="s">
        <v>164</v>
      </c>
      <c r="T49" s="156" t="s">
        <v>156</v>
      </c>
      <c r="U49" s="156">
        <v>0</v>
      </c>
      <c r="V49" s="156">
        <f t="shared" si="13"/>
        <v>0</v>
      </c>
      <c r="W49" s="156"/>
      <c r="X49" s="156" t="s">
        <v>368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369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>
      <c r="A50" s="173">
        <v>39</v>
      </c>
      <c r="B50" s="174" t="s">
        <v>853</v>
      </c>
      <c r="C50" s="183" t="s">
        <v>854</v>
      </c>
      <c r="D50" s="175" t="s">
        <v>570</v>
      </c>
      <c r="E50" s="176">
        <v>347</v>
      </c>
      <c r="F50" s="177"/>
      <c r="G50" s="178">
        <f t="shared" si="7"/>
        <v>0</v>
      </c>
      <c r="H50" s="157"/>
      <c r="I50" s="156">
        <f t="shared" si="8"/>
        <v>0</v>
      </c>
      <c r="J50" s="157"/>
      <c r="K50" s="156">
        <f t="shared" si="9"/>
        <v>0</v>
      </c>
      <c r="L50" s="156">
        <v>21</v>
      </c>
      <c r="M50" s="156">
        <f t="shared" si="10"/>
        <v>0</v>
      </c>
      <c r="N50" s="156">
        <v>0</v>
      </c>
      <c r="O50" s="156">
        <f t="shared" si="11"/>
        <v>0</v>
      </c>
      <c r="P50" s="156">
        <v>0</v>
      </c>
      <c r="Q50" s="156">
        <f t="shared" si="12"/>
        <v>0</v>
      </c>
      <c r="R50" s="156"/>
      <c r="S50" s="156" t="s">
        <v>164</v>
      </c>
      <c r="T50" s="156" t="s">
        <v>156</v>
      </c>
      <c r="U50" s="156">
        <v>0</v>
      </c>
      <c r="V50" s="156">
        <f t="shared" si="13"/>
        <v>0</v>
      </c>
      <c r="W50" s="156"/>
      <c r="X50" s="156" t="s">
        <v>368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369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>
      <c r="A51" s="173">
        <v>40</v>
      </c>
      <c r="B51" s="174" t="s">
        <v>855</v>
      </c>
      <c r="C51" s="183" t="s">
        <v>856</v>
      </c>
      <c r="D51" s="175" t="s">
        <v>169</v>
      </c>
      <c r="E51" s="176">
        <v>1.42</v>
      </c>
      <c r="F51" s="177"/>
      <c r="G51" s="178">
        <f t="shared" si="7"/>
        <v>0</v>
      </c>
      <c r="H51" s="157"/>
      <c r="I51" s="156">
        <f t="shared" si="8"/>
        <v>0</v>
      </c>
      <c r="J51" s="157"/>
      <c r="K51" s="156">
        <f t="shared" si="9"/>
        <v>0</v>
      </c>
      <c r="L51" s="156">
        <v>21</v>
      </c>
      <c r="M51" s="156">
        <f t="shared" si="10"/>
        <v>0</v>
      </c>
      <c r="N51" s="156">
        <v>0</v>
      </c>
      <c r="O51" s="156">
        <f t="shared" si="11"/>
        <v>0</v>
      </c>
      <c r="P51" s="156">
        <v>0</v>
      </c>
      <c r="Q51" s="156">
        <f t="shared" si="12"/>
        <v>0</v>
      </c>
      <c r="R51" s="156"/>
      <c r="S51" s="156" t="s">
        <v>164</v>
      </c>
      <c r="T51" s="156" t="s">
        <v>156</v>
      </c>
      <c r="U51" s="156">
        <v>0</v>
      </c>
      <c r="V51" s="156">
        <f t="shared" si="13"/>
        <v>0</v>
      </c>
      <c r="W51" s="156"/>
      <c r="X51" s="156" t="s">
        <v>368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369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>
      <c r="A52" s="173">
        <v>41</v>
      </c>
      <c r="B52" s="174" t="s">
        <v>857</v>
      </c>
      <c r="C52" s="183" t="s">
        <v>858</v>
      </c>
      <c r="D52" s="175" t="s">
        <v>570</v>
      </c>
      <c r="E52" s="176">
        <v>1</v>
      </c>
      <c r="F52" s="177"/>
      <c r="G52" s="178">
        <f t="shared" si="7"/>
        <v>0</v>
      </c>
      <c r="H52" s="157"/>
      <c r="I52" s="156">
        <f t="shared" si="8"/>
        <v>0</v>
      </c>
      <c r="J52" s="157"/>
      <c r="K52" s="156">
        <f t="shared" si="9"/>
        <v>0</v>
      </c>
      <c r="L52" s="156">
        <v>21</v>
      </c>
      <c r="M52" s="156">
        <f t="shared" si="10"/>
        <v>0</v>
      </c>
      <c r="N52" s="156">
        <v>0</v>
      </c>
      <c r="O52" s="156">
        <f t="shared" si="11"/>
        <v>0</v>
      </c>
      <c r="P52" s="156">
        <v>0</v>
      </c>
      <c r="Q52" s="156">
        <f t="shared" si="12"/>
        <v>0</v>
      </c>
      <c r="R52" s="156"/>
      <c r="S52" s="156" t="s">
        <v>164</v>
      </c>
      <c r="T52" s="156" t="s">
        <v>156</v>
      </c>
      <c r="U52" s="156">
        <v>0</v>
      </c>
      <c r="V52" s="156">
        <f t="shared" si="13"/>
        <v>0</v>
      </c>
      <c r="W52" s="156"/>
      <c r="X52" s="156" t="s">
        <v>368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369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0" outlineLevel="1">
      <c r="A53" s="173">
        <v>42</v>
      </c>
      <c r="B53" s="174" t="s">
        <v>859</v>
      </c>
      <c r="C53" s="183" t="s">
        <v>860</v>
      </c>
      <c r="D53" s="175" t="s">
        <v>570</v>
      </c>
      <c r="E53" s="176">
        <v>43</v>
      </c>
      <c r="F53" s="177"/>
      <c r="G53" s="178">
        <f t="shared" si="7"/>
        <v>0</v>
      </c>
      <c r="H53" s="157"/>
      <c r="I53" s="156">
        <f t="shared" si="8"/>
        <v>0</v>
      </c>
      <c r="J53" s="157"/>
      <c r="K53" s="156">
        <f t="shared" si="9"/>
        <v>0</v>
      </c>
      <c r="L53" s="156">
        <v>21</v>
      </c>
      <c r="M53" s="156">
        <f t="shared" si="10"/>
        <v>0</v>
      </c>
      <c r="N53" s="156">
        <v>0</v>
      </c>
      <c r="O53" s="156">
        <f t="shared" si="11"/>
        <v>0</v>
      </c>
      <c r="P53" s="156">
        <v>0</v>
      </c>
      <c r="Q53" s="156">
        <f t="shared" si="12"/>
        <v>0</v>
      </c>
      <c r="R53" s="156"/>
      <c r="S53" s="156" t="s">
        <v>164</v>
      </c>
      <c r="T53" s="156" t="s">
        <v>156</v>
      </c>
      <c r="U53" s="156">
        <v>0</v>
      </c>
      <c r="V53" s="156">
        <f t="shared" si="13"/>
        <v>0</v>
      </c>
      <c r="W53" s="156"/>
      <c r="X53" s="156" t="s">
        <v>368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369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>
      <c r="A54" s="173">
        <v>43</v>
      </c>
      <c r="B54" s="174" t="s">
        <v>861</v>
      </c>
      <c r="C54" s="183" t="s">
        <v>862</v>
      </c>
      <c r="D54" s="175" t="s">
        <v>570</v>
      </c>
      <c r="E54" s="176">
        <v>15</v>
      </c>
      <c r="F54" s="177"/>
      <c r="G54" s="178">
        <f t="shared" si="7"/>
        <v>0</v>
      </c>
      <c r="H54" s="157"/>
      <c r="I54" s="156">
        <f t="shared" si="8"/>
        <v>0</v>
      </c>
      <c r="J54" s="157"/>
      <c r="K54" s="156">
        <f t="shared" si="9"/>
        <v>0</v>
      </c>
      <c r="L54" s="156">
        <v>21</v>
      </c>
      <c r="M54" s="156">
        <f t="shared" si="10"/>
        <v>0</v>
      </c>
      <c r="N54" s="156">
        <v>0</v>
      </c>
      <c r="O54" s="156">
        <f t="shared" si="11"/>
        <v>0</v>
      </c>
      <c r="P54" s="156">
        <v>0</v>
      </c>
      <c r="Q54" s="156">
        <f t="shared" si="12"/>
        <v>0</v>
      </c>
      <c r="R54" s="156"/>
      <c r="S54" s="156" t="s">
        <v>164</v>
      </c>
      <c r="T54" s="156" t="s">
        <v>156</v>
      </c>
      <c r="U54" s="156">
        <v>0</v>
      </c>
      <c r="V54" s="156">
        <f t="shared" si="13"/>
        <v>0</v>
      </c>
      <c r="W54" s="156"/>
      <c r="X54" s="156" t="s">
        <v>368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369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>
      <c r="A55" s="173">
        <v>44</v>
      </c>
      <c r="B55" s="174" t="s">
        <v>863</v>
      </c>
      <c r="C55" s="183" t="s">
        <v>864</v>
      </c>
      <c r="D55" s="175" t="s">
        <v>570</v>
      </c>
      <c r="E55" s="176">
        <v>40</v>
      </c>
      <c r="F55" s="177"/>
      <c r="G55" s="178">
        <f t="shared" si="7"/>
        <v>0</v>
      </c>
      <c r="H55" s="157"/>
      <c r="I55" s="156">
        <f t="shared" si="8"/>
        <v>0</v>
      </c>
      <c r="J55" s="157"/>
      <c r="K55" s="156">
        <f t="shared" si="9"/>
        <v>0</v>
      </c>
      <c r="L55" s="156">
        <v>21</v>
      </c>
      <c r="M55" s="156">
        <f t="shared" si="10"/>
        <v>0</v>
      </c>
      <c r="N55" s="156">
        <v>0</v>
      </c>
      <c r="O55" s="156">
        <f t="shared" si="11"/>
        <v>0</v>
      </c>
      <c r="P55" s="156">
        <v>0</v>
      </c>
      <c r="Q55" s="156">
        <f t="shared" si="12"/>
        <v>0</v>
      </c>
      <c r="R55" s="156"/>
      <c r="S55" s="156" t="s">
        <v>164</v>
      </c>
      <c r="T55" s="156" t="s">
        <v>156</v>
      </c>
      <c r="U55" s="156">
        <v>0</v>
      </c>
      <c r="V55" s="156">
        <f t="shared" si="13"/>
        <v>0</v>
      </c>
      <c r="W55" s="156"/>
      <c r="X55" s="156" t="s">
        <v>368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369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>
      <c r="A56" s="173">
        <v>45</v>
      </c>
      <c r="B56" s="174" t="s">
        <v>865</v>
      </c>
      <c r="C56" s="183" t="s">
        <v>866</v>
      </c>
      <c r="D56" s="175" t="s">
        <v>570</v>
      </c>
      <c r="E56" s="176">
        <v>35</v>
      </c>
      <c r="F56" s="177"/>
      <c r="G56" s="178">
        <f t="shared" si="7"/>
        <v>0</v>
      </c>
      <c r="H56" s="157"/>
      <c r="I56" s="156">
        <f t="shared" si="8"/>
        <v>0</v>
      </c>
      <c r="J56" s="157"/>
      <c r="K56" s="156">
        <f t="shared" si="9"/>
        <v>0</v>
      </c>
      <c r="L56" s="156">
        <v>21</v>
      </c>
      <c r="M56" s="156">
        <f t="shared" si="10"/>
        <v>0</v>
      </c>
      <c r="N56" s="156">
        <v>0</v>
      </c>
      <c r="O56" s="156">
        <f t="shared" si="11"/>
        <v>0</v>
      </c>
      <c r="P56" s="156">
        <v>0</v>
      </c>
      <c r="Q56" s="156">
        <f t="shared" si="12"/>
        <v>0</v>
      </c>
      <c r="R56" s="156"/>
      <c r="S56" s="156" t="s">
        <v>164</v>
      </c>
      <c r="T56" s="156" t="s">
        <v>156</v>
      </c>
      <c r="U56" s="156">
        <v>0</v>
      </c>
      <c r="V56" s="156">
        <f t="shared" si="13"/>
        <v>0</v>
      </c>
      <c r="W56" s="156"/>
      <c r="X56" s="156" t="s">
        <v>368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369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>
      <c r="A57" s="173">
        <v>46</v>
      </c>
      <c r="B57" s="174" t="s">
        <v>867</v>
      </c>
      <c r="C57" s="183" t="s">
        <v>868</v>
      </c>
      <c r="D57" s="175" t="s">
        <v>570</v>
      </c>
      <c r="E57" s="176">
        <v>30</v>
      </c>
      <c r="F57" s="177"/>
      <c r="G57" s="178">
        <f t="shared" si="7"/>
        <v>0</v>
      </c>
      <c r="H57" s="157"/>
      <c r="I57" s="156">
        <f t="shared" si="8"/>
        <v>0</v>
      </c>
      <c r="J57" s="157"/>
      <c r="K57" s="156">
        <f t="shared" si="9"/>
        <v>0</v>
      </c>
      <c r="L57" s="156">
        <v>21</v>
      </c>
      <c r="M57" s="156">
        <f t="shared" si="10"/>
        <v>0</v>
      </c>
      <c r="N57" s="156">
        <v>0</v>
      </c>
      <c r="O57" s="156">
        <f t="shared" si="11"/>
        <v>0</v>
      </c>
      <c r="P57" s="156">
        <v>0</v>
      </c>
      <c r="Q57" s="156">
        <f t="shared" si="12"/>
        <v>0</v>
      </c>
      <c r="R57" s="156"/>
      <c r="S57" s="156" t="s">
        <v>164</v>
      </c>
      <c r="T57" s="156" t="s">
        <v>156</v>
      </c>
      <c r="U57" s="156">
        <v>0</v>
      </c>
      <c r="V57" s="156">
        <f t="shared" si="13"/>
        <v>0</v>
      </c>
      <c r="W57" s="156"/>
      <c r="X57" s="156" t="s">
        <v>368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369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>
      <c r="A58" s="173">
        <v>47</v>
      </c>
      <c r="B58" s="174" t="s">
        <v>869</v>
      </c>
      <c r="C58" s="183" t="s">
        <v>870</v>
      </c>
      <c r="D58" s="175" t="s">
        <v>570</v>
      </c>
      <c r="E58" s="176">
        <v>20</v>
      </c>
      <c r="F58" s="177"/>
      <c r="G58" s="178">
        <f t="shared" si="7"/>
        <v>0</v>
      </c>
      <c r="H58" s="157"/>
      <c r="I58" s="156">
        <f t="shared" si="8"/>
        <v>0</v>
      </c>
      <c r="J58" s="157"/>
      <c r="K58" s="156">
        <f t="shared" si="9"/>
        <v>0</v>
      </c>
      <c r="L58" s="156">
        <v>21</v>
      </c>
      <c r="M58" s="156">
        <f t="shared" si="10"/>
        <v>0</v>
      </c>
      <c r="N58" s="156">
        <v>0</v>
      </c>
      <c r="O58" s="156">
        <f t="shared" si="11"/>
        <v>0</v>
      </c>
      <c r="P58" s="156">
        <v>0</v>
      </c>
      <c r="Q58" s="156">
        <f t="shared" si="12"/>
        <v>0</v>
      </c>
      <c r="R58" s="156"/>
      <c r="S58" s="156" t="s">
        <v>164</v>
      </c>
      <c r="T58" s="156" t="s">
        <v>156</v>
      </c>
      <c r="U58" s="156">
        <v>0</v>
      </c>
      <c r="V58" s="156">
        <f t="shared" si="13"/>
        <v>0</v>
      </c>
      <c r="W58" s="156"/>
      <c r="X58" s="156" t="s">
        <v>368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369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73">
        <v>48</v>
      </c>
      <c r="B59" s="174" t="s">
        <v>871</v>
      </c>
      <c r="C59" s="183" t="s">
        <v>872</v>
      </c>
      <c r="D59" s="175" t="s">
        <v>570</v>
      </c>
      <c r="E59" s="176">
        <v>70</v>
      </c>
      <c r="F59" s="177"/>
      <c r="G59" s="178">
        <f t="shared" si="7"/>
        <v>0</v>
      </c>
      <c r="H59" s="157"/>
      <c r="I59" s="156">
        <f t="shared" si="8"/>
        <v>0</v>
      </c>
      <c r="J59" s="157"/>
      <c r="K59" s="156">
        <f t="shared" si="9"/>
        <v>0</v>
      </c>
      <c r="L59" s="156">
        <v>21</v>
      </c>
      <c r="M59" s="156">
        <f t="shared" si="10"/>
        <v>0</v>
      </c>
      <c r="N59" s="156">
        <v>0</v>
      </c>
      <c r="O59" s="156">
        <f t="shared" si="11"/>
        <v>0</v>
      </c>
      <c r="P59" s="156">
        <v>0</v>
      </c>
      <c r="Q59" s="156">
        <f t="shared" si="12"/>
        <v>0</v>
      </c>
      <c r="R59" s="156"/>
      <c r="S59" s="156" t="s">
        <v>164</v>
      </c>
      <c r="T59" s="156" t="s">
        <v>156</v>
      </c>
      <c r="U59" s="156">
        <v>0</v>
      </c>
      <c r="V59" s="156">
        <f t="shared" si="13"/>
        <v>0</v>
      </c>
      <c r="W59" s="156"/>
      <c r="X59" s="156" t="s">
        <v>368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369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13">
      <c r="A60" s="161" t="s">
        <v>150</v>
      </c>
      <c r="B60" s="162" t="s">
        <v>72</v>
      </c>
      <c r="C60" s="180" t="s">
        <v>73</v>
      </c>
      <c r="D60" s="163"/>
      <c r="E60" s="164"/>
      <c r="F60" s="165"/>
      <c r="G60" s="166">
        <f>SUMIF(AG61:AG68,"&lt;&gt;NOR",G61:G68)</f>
        <v>0</v>
      </c>
      <c r="H60" s="160"/>
      <c r="I60" s="160">
        <f>SUM(I61:I68)</f>
        <v>0</v>
      </c>
      <c r="J60" s="160"/>
      <c r="K60" s="160">
        <f>SUM(K61:K68)</f>
        <v>0</v>
      </c>
      <c r="L60" s="160"/>
      <c r="M60" s="160">
        <f>SUM(M61:M68)</f>
        <v>0</v>
      </c>
      <c r="N60" s="160"/>
      <c r="O60" s="160">
        <f>SUM(O61:O68)</f>
        <v>0</v>
      </c>
      <c r="P60" s="160"/>
      <c r="Q60" s="160">
        <f>SUM(Q61:Q68)</f>
        <v>0</v>
      </c>
      <c r="R60" s="160"/>
      <c r="S60" s="160"/>
      <c r="T60" s="160"/>
      <c r="U60" s="160"/>
      <c r="V60" s="160">
        <f>SUM(V61:V68)</f>
        <v>2.4300000000000002</v>
      </c>
      <c r="W60" s="160"/>
      <c r="X60" s="160"/>
      <c r="AG60" t="s">
        <v>151</v>
      </c>
    </row>
    <row r="61" spans="1:60" ht="20" outlineLevel="1">
      <c r="A61" s="173">
        <v>49</v>
      </c>
      <c r="B61" s="174" t="s">
        <v>873</v>
      </c>
      <c r="C61" s="183" t="s">
        <v>874</v>
      </c>
      <c r="D61" s="175" t="s">
        <v>154</v>
      </c>
      <c r="E61" s="176">
        <v>19</v>
      </c>
      <c r="F61" s="177"/>
      <c r="G61" s="178">
        <f t="shared" ref="G61:G68" si="14">ROUND(E61*F61,2)</f>
        <v>0</v>
      </c>
      <c r="H61" s="157"/>
      <c r="I61" s="156">
        <f t="shared" ref="I61:I68" si="15">ROUND(E61*H61,2)</f>
        <v>0</v>
      </c>
      <c r="J61" s="157"/>
      <c r="K61" s="156">
        <f t="shared" ref="K61:K68" si="16">ROUND(E61*J61,2)</f>
        <v>0</v>
      </c>
      <c r="L61" s="156">
        <v>21</v>
      </c>
      <c r="M61" s="156">
        <f t="shared" ref="M61:M68" si="17">G61*(1+L61/100)</f>
        <v>0</v>
      </c>
      <c r="N61" s="156">
        <v>0</v>
      </c>
      <c r="O61" s="156">
        <f t="shared" ref="O61:O68" si="18">ROUND(E61*N61,2)</f>
        <v>0</v>
      </c>
      <c r="P61" s="156">
        <v>0</v>
      </c>
      <c r="Q61" s="156">
        <f t="shared" ref="Q61:Q68" si="19">ROUND(E61*P61,2)</f>
        <v>0</v>
      </c>
      <c r="R61" s="156"/>
      <c r="S61" s="156" t="s">
        <v>155</v>
      </c>
      <c r="T61" s="156" t="s">
        <v>156</v>
      </c>
      <c r="U61" s="156">
        <v>0.06</v>
      </c>
      <c r="V61" s="156">
        <f t="shared" ref="V61:V68" si="20">ROUND(E61*U61,2)</f>
        <v>1.1399999999999999</v>
      </c>
      <c r="W61" s="156"/>
      <c r="X61" s="156" t="s">
        <v>157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158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30" outlineLevel="1">
      <c r="A62" s="173">
        <v>50</v>
      </c>
      <c r="B62" s="174" t="s">
        <v>875</v>
      </c>
      <c r="C62" s="183" t="s">
        <v>876</v>
      </c>
      <c r="D62" s="175" t="s">
        <v>154</v>
      </c>
      <c r="E62" s="176">
        <v>57</v>
      </c>
      <c r="F62" s="177"/>
      <c r="G62" s="178">
        <f t="shared" si="14"/>
        <v>0</v>
      </c>
      <c r="H62" s="157"/>
      <c r="I62" s="156">
        <f t="shared" si="15"/>
        <v>0</v>
      </c>
      <c r="J62" s="157"/>
      <c r="K62" s="156">
        <f t="shared" si="16"/>
        <v>0</v>
      </c>
      <c r="L62" s="156">
        <v>21</v>
      </c>
      <c r="M62" s="156">
        <f t="shared" si="17"/>
        <v>0</v>
      </c>
      <c r="N62" s="156">
        <v>0</v>
      </c>
      <c r="O62" s="156">
        <f t="shared" si="18"/>
        <v>0</v>
      </c>
      <c r="P62" s="156">
        <v>0</v>
      </c>
      <c r="Q62" s="156">
        <f t="shared" si="19"/>
        <v>0</v>
      </c>
      <c r="R62" s="156"/>
      <c r="S62" s="156" t="s">
        <v>164</v>
      </c>
      <c r="T62" s="156" t="s">
        <v>156</v>
      </c>
      <c r="U62" s="156">
        <v>0</v>
      </c>
      <c r="V62" s="156">
        <f t="shared" si="20"/>
        <v>0</v>
      </c>
      <c r="W62" s="156"/>
      <c r="X62" s="156" t="s">
        <v>157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158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>
      <c r="A63" s="173">
        <v>51</v>
      </c>
      <c r="B63" s="174" t="s">
        <v>877</v>
      </c>
      <c r="C63" s="183" t="s">
        <v>878</v>
      </c>
      <c r="D63" s="175" t="s">
        <v>154</v>
      </c>
      <c r="E63" s="176">
        <v>19</v>
      </c>
      <c r="F63" s="177"/>
      <c r="G63" s="178">
        <f t="shared" si="14"/>
        <v>0</v>
      </c>
      <c r="H63" s="157"/>
      <c r="I63" s="156">
        <f t="shared" si="15"/>
        <v>0</v>
      </c>
      <c r="J63" s="157"/>
      <c r="K63" s="156">
        <f t="shared" si="16"/>
        <v>0</v>
      </c>
      <c r="L63" s="156">
        <v>21</v>
      </c>
      <c r="M63" s="156">
        <f t="shared" si="17"/>
        <v>0</v>
      </c>
      <c r="N63" s="156">
        <v>0</v>
      </c>
      <c r="O63" s="156">
        <f t="shared" si="18"/>
        <v>0</v>
      </c>
      <c r="P63" s="156">
        <v>0</v>
      </c>
      <c r="Q63" s="156">
        <f t="shared" si="19"/>
        <v>0</v>
      </c>
      <c r="R63" s="156"/>
      <c r="S63" s="156" t="s">
        <v>155</v>
      </c>
      <c r="T63" s="156" t="s">
        <v>156</v>
      </c>
      <c r="U63" s="156">
        <v>6.7000000000000004E-2</v>
      </c>
      <c r="V63" s="156">
        <f t="shared" si="20"/>
        <v>1.27</v>
      </c>
      <c r="W63" s="156"/>
      <c r="X63" s="156" t="s">
        <v>157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158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20" outlineLevel="1">
      <c r="A64" s="173">
        <v>52</v>
      </c>
      <c r="B64" s="174" t="s">
        <v>879</v>
      </c>
      <c r="C64" s="183" t="s">
        <v>880</v>
      </c>
      <c r="D64" s="175" t="s">
        <v>190</v>
      </c>
      <c r="E64" s="176">
        <v>1E-3</v>
      </c>
      <c r="F64" s="177"/>
      <c r="G64" s="178">
        <f t="shared" si="14"/>
        <v>0</v>
      </c>
      <c r="H64" s="157"/>
      <c r="I64" s="156">
        <f t="shared" si="15"/>
        <v>0</v>
      </c>
      <c r="J64" s="157"/>
      <c r="K64" s="156">
        <f t="shared" si="16"/>
        <v>0</v>
      </c>
      <c r="L64" s="156">
        <v>21</v>
      </c>
      <c r="M64" s="156">
        <f t="shared" si="17"/>
        <v>0</v>
      </c>
      <c r="N64" s="156">
        <v>0</v>
      </c>
      <c r="O64" s="156">
        <f t="shared" si="18"/>
        <v>0</v>
      </c>
      <c r="P64" s="156">
        <v>0</v>
      </c>
      <c r="Q64" s="156">
        <f t="shared" si="19"/>
        <v>0</v>
      </c>
      <c r="R64" s="156"/>
      <c r="S64" s="156" t="s">
        <v>155</v>
      </c>
      <c r="T64" s="156" t="s">
        <v>156</v>
      </c>
      <c r="U64" s="156">
        <v>21.428999999999998</v>
      </c>
      <c r="V64" s="156">
        <f t="shared" si="20"/>
        <v>0.02</v>
      </c>
      <c r="W64" s="156"/>
      <c r="X64" s="156" t="s">
        <v>157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158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20" outlineLevel="1">
      <c r="A65" s="173">
        <v>53</v>
      </c>
      <c r="B65" s="174" t="s">
        <v>881</v>
      </c>
      <c r="C65" s="183" t="s">
        <v>882</v>
      </c>
      <c r="D65" s="175" t="s">
        <v>190</v>
      </c>
      <c r="E65" s="176">
        <v>1E-3</v>
      </c>
      <c r="F65" s="177"/>
      <c r="G65" s="178">
        <f t="shared" si="14"/>
        <v>0</v>
      </c>
      <c r="H65" s="157"/>
      <c r="I65" s="156">
        <f t="shared" si="15"/>
        <v>0</v>
      </c>
      <c r="J65" s="157"/>
      <c r="K65" s="156">
        <f t="shared" si="16"/>
        <v>0</v>
      </c>
      <c r="L65" s="156">
        <v>21</v>
      </c>
      <c r="M65" s="156">
        <f t="shared" si="17"/>
        <v>0</v>
      </c>
      <c r="N65" s="156">
        <v>0</v>
      </c>
      <c r="O65" s="156">
        <f t="shared" si="18"/>
        <v>0</v>
      </c>
      <c r="P65" s="156">
        <v>0</v>
      </c>
      <c r="Q65" s="156">
        <f t="shared" si="19"/>
        <v>0</v>
      </c>
      <c r="R65" s="156"/>
      <c r="S65" s="156" t="s">
        <v>164</v>
      </c>
      <c r="T65" s="156" t="s">
        <v>156</v>
      </c>
      <c r="U65" s="156">
        <v>0</v>
      </c>
      <c r="V65" s="156">
        <f t="shared" si="20"/>
        <v>0</v>
      </c>
      <c r="W65" s="156"/>
      <c r="X65" s="156" t="s">
        <v>157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158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>
      <c r="A66" s="173">
        <v>54</v>
      </c>
      <c r="B66" s="174" t="s">
        <v>883</v>
      </c>
      <c r="C66" s="183" t="s">
        <v>884</v>
      </c>
      <c r="D66" s="175" t="s">
        <v>243</v>
      </c>
      <c r="E66" s="176">
        <v>0.76</v>
      </c>
      <c r="F66" s="177"/>
      <c r="G66" s="178">
        <f t="shared" si="14"/>
        <v>0</v>
      </c>
      <c r="H66" s="157"/>
      <c r="I66" s="156">
        <f t="shared" si="15"/>
        <v>0</v>
      </c>
      <c r="J66" s="157"/>
      <c r="K66" s="156">
        <f t="shared" si="16"/>
        <v>0</v>
      </c>
      <c r="L66" s="156">
        <v>21</v>
      </c>
      <c r="M66" s="156">
        <f t="shared" si="17"/>
        <v>0</v>
      </c>
      <c r="N66" s="156">
        <v>0</v>
      </c>
      <c r="O66" s="156">
        <f t="shared" si="18"/>
        <v>0</v>
      </c>
      <c r="P66" s="156">
        <v>0</v>
      </c>
      <c r="Q66" s="156">
        <f t="shared" si="19"/>
        <v>0</v>
      </c>
      <c r="R66" s="156"/>
      <c r="S66" s="156" t="s">
        <v>164</v>
      </c>
      <c r="T66" s="156" t="s">
        <v>156</v>
      </c>
      <c r="U66" s="156">
        <v>0</v>
      </c>
      <c r="V66" s="156">
        <f t="shared" si="20"/>
        <v>0</v>
      </c>
      <c r="W66" s="156"/>
      <c r="X66" s="156" t="s">
        <v>368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369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>
      <c r="A67" s="173">
        <v>55</v>
      </c>
      <c r="B67" s="174" t="s">
        <v>885</v>
      </c>
      <c r="C67" s="183" t="s">
        <v>886</v>
      </c>
      <c r="D67" s="175" t="s">
        <v>243</v>
      </c>
      <c r="E67" s="176">
        <v>0.38</v>
      </c>
      <c r="F67" s="177"/>
      <c r="G67" s="178">
        <f t="shared" si="14"/>
        <v>0</v>
      </c>
      <c r="H67" s="157"/>
      <c r="I67" s="156">
        <f t="shared" si="15"/>
        <v>0</v>
      </c>
      <c r="J67" s="157"/>
      <c r="K67" s="156">
        <f t="shared" si="16"/>
        <v>0</v>
      </c>
      <c r="L67" s="156">
        <v>21</v>
      </c>
      <c r="M67" s="156">
        <f t="shared" si="17"/>
        <v>0</v>
      </c>
      <c r="N67" s="156">
        <v>0</v>
      </c>
      <c r="O67" s="156">
        <f t="shared" si="18"/>
        <v>0</v>
      </c>
      <c r="P67" s="156">
        <v>0</v>
      </c>
      <c r="Q67" s="156">
        <f t="shared" si="19"/>
        <v>0</v>
      </c>
      <c r="R67" s="156"/>
      <c r="S67" s="156" t="s">
        <v>164</v>
      </c>
      <c r="T67" s="156" t="s">
        <v>156</v>
      </c>
      <c r="U67" s="156">
        <v>0</v>
      </c>
      <c r="V67" s="156">
        <f t="shared" si="20"/>
        <v>0</v>
      </c>
      <c r="W67" s="156"/>
      <c r="X67" s="156" t="s">
        <v>368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369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73">
        <v>56</v>
      </c>
      <c r="B68" s="174" t="s">
        <v>887</v>
      </c>
      <c r="C68" s="183" t="s">
        <v>888</v>
      </c>
      <c r="D68" s="175" t="s">
        <v>243</v>
      </c>
      <c r="E68" s="176">
        <v>0.67</v>
      </c>
      <c r="F68" s="177"/>
      <c r="G68" s="178">
        <f t="shared" si="14"/>
        <v>0</v>
      </c>
      <c r="H68" s="157"/>
      <c r="I68" s="156">
        <f t="shared" si="15"/>
        <v>0</v>
      </c>
      <c r="J68" s="157"/>
      <c r="K68" s="156">
        <f t="shared" si="16"/>
        <v>0</v>
      </c>
      <c r="L68" s="156">
        <v>21</v>
      </c>
      <c r="M68" s="156">
        <f t="shared" si="17"/>
        <v>0</v>
      </c>
      <c r="N68" s="156">
        <v>0</v>
      </c>
      <c r="O68" s="156">
        <f t="shared" si="18"/>
        <v>0</v>
      </c>
      <c r="P68" s="156">
        <v>0</v>
      </c>
      <c r="Q68" s="156">
        <f t="shared" si="19"/>
        <v>0</v>
      </c>
      <c r="R68" s="156"/>
      <c r="S68" s="156" t="s">
        <v>164</v>
      </c>
      <c r="T68" s="156" t="s">
        <v>156</v>
      </c>
      <c r="U68" s="156">
        <v>0</v>
      </c>
      <c r="V68" s="156">
        <f t="shared" si="20"/>
        <v>0</v>
      </c>
      <c r="W68" s="156"/>
      <c r="X68" s="156" t="s">
        <v>368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369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13">
      <c r="A69" s="161" t="s">
        <v>150</v>
      </c>
      <c r="B69" s="162" t="s">
        <v>93</v>
      </c>
      <c r="C69" s="180" t="s">
        <v>94</v>
      </c>
      <c r="D69" s="163"/>
      <c r="E69" s="164"/>
      <c r="F69" s="165"/>
      <c r="G69" s="166">
        <f>SUMIF(AG70:AG94,"&lt;&gt;NOR",G70:G94)</f>
        <v>0</v>
      </c>
      <c r="H69" s="160"/>
      <c r="I69" s="160">
        <f>SUM(I70:I94)</f>
        <v>0</v>
      </c>
      <c r="J69" s="160"/>
      <c r="K69" s="160">
        <f>SUM(K70:K94)</f>
        <v>0</v>
      </c>
      <c r="L69" s="160"/>
      <c r="M69" s="160">
        <f>SUM(M70:M94)</f>
        <v>0</v>
      </c>
      <c r="N69" s="160"/>
      <c r="O69" s="160">
        <f>SUM(O70:O94)</f>
        <v>0</v>
      </c>
      <c r="P69" s="160"/>
      <c r="Q69" s="160">
        <f>SUM(Q70:Q94)</f>
        <v>0</v>
      </c>
      <c r="R69" s="160"/>
      <c r="S69" s="160"/>
      <c r="T69" s="160"/>
      <c r="U69" s="160"/>
      <c r="V69" s="160">
        <f>SUM(V70:V94)</f>
        <v>0</v>
      </c>
      <c r="W69" s="160"/>
      <c r="X69" s="160"/>
      <c r="AG69" t="s">
        <v>151</v>
      </c>
    </row>
    <row r="70" spans="1:60" outlineLevel="1">
      <c r="A70" s="173">
        <v>57</v>
      </c>
      <c r="B70" s="174" t="s">
        <v>889</v>
      </c>
      <c r="C70" s="183" t="s">
        <v>890</v>
      </c>
      <c r="D70" s="175" t="s">
        <v>650</v>
      </c>
      <c r="E70" s="176">
        <v>150</v>
      </c>
      <c r="F70" s="177"/>
      <c r="G70" s="178">
        <f t="shared" ref="G70:G94" si="21">ROUND(E70*F70,2)</f>
        <v>0</v>
      </c>
      <c r="H70" s="157"/>
      <c r="I70" s="156">
        <f t="shared" ref="I70:I94" si="22">ROUND(E70*H70,2)</f>
        <v>0</v>
      </c>
      <c r="J70" s="157"/>
      <c r="K70" s="156">
        <f t="shared" ref="K70:K94" si="23">ROUND(E70*J70,2)</f>
        <v>0</v>
      </c>
      <c r="L70" s="156">
        <v>21</v>
      </c>
      <c r="M70" s="156">
        <f t="shared" ref="M70:M94" si="24">G70*(1+L70/100)</f>
        <v>0</v>
      </c>
      <c r="N70" s="156">
        <v>0</v>
      </c>
      <c r="O70" s="156">
        <f t="shared" ref="O70:O94" si="25">ROUND(E70*N70,2)</f>
        <v>0</v>
      </c>
      <c r="P70" s="156">
        <v>0</v>
      </c>
      <c r="Q70" s="156">
        <f t="shared" ref="Q70:Q94" si="26">ROUND(E70*P70,2)</f>
        <v>0</v>
      </c>
      <c r="R70" s="156"/>
      <c r="S70" s="156" t="s">
        <v>164</v>
      </c>
      <c r="T70" s="156" t="s">
        <v>156</v>
      </c>
      <c r="U70" s="156">
        <v>0</v>
      </c>
      <c r="V70" s="156">
        <f t="shared" ref="V70:V94" si="27">ROUND(E70*U70,2)</f>
        <v>0</v>
      </c>
      <c r="W70" s="156"/>
      <c r="X70" s="156" t="s">
        <v>157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158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73">
        <v>58</v>
      </c>
      <c r="B71" s="174" t="s">
        <v>891</v>
      </c>
      <c r="C71" s="183" t="s">
        <v>892</v>
      </c>
      <c r="D71" s="175" t="s">
        <v>785</v>
      </c>
      <c r="E71" s="176">
        <v>1</v>
      </c>
      <c r="F71" s="177"/>
      <c r="G71" s="178">
        <f t="shared" si="21"/>
        <v>0</v>
      </c>
      <c r="H71" s="157"/>
      <c r="I71" s="156">
        <f t="shared" si="22"/>
        <v>0</v>
      </c>
      <c r="J71" s="157"/>
      <c r="K71" s="156">
        <f t="shared" si="23"/>
        <v>0</v>
      </c>
      <c r="L71" s="156">
        <v>21</v>
      </c>
      <c r="M71" s="156">
        <f t="shared" si="24"/>
        <v>0</v>
      </c>
      <c r="N71" s="156">
        <v>0</v>
      </c>
      <c r="O71" s="156">
        <f t="shared" si="25"/>
        <v>0</v>
      </c>
      <c r="P71" s="156">
        <v>0</v>
      </c>
      <c r="Q71" s="156">
        <f t="shared" si="26"/>
        <v>0</v>
      </c>
      <c r="R71" s="156"/>
      <c r="S71" s="156" t="s">
        <v>164</v>
      </c>
      <c r="T71" s="156" t="s">
        <v>156</v>
      </c>
      <c r="U71" s="156">
        <v>0</v>
      </c>
      <c r="V71" s="156">
        <f t="shared" si="27"/>
        <v>0</v>
      </c>
      <c r="W71" s="156"/>
      <c r="X71" s="156" t="s">
        <v>157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158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73">
        <v>59</v>
      </c>
      <c r="B72" s="174" t="s">
        <v>893</v>
      </c>
      <c r="C72" s="183" t="s">
        <v>894</v>
      </c>
      <c r="D72" s="175" t="s">
        <v>570</v>
      </c>
      <c r="E72" s="176">
        <v>10</v>
      </c>
      <c r="F72" s="177"/>
      <c r="G72" s="178">
        <f t="shared" si="21"/>
        <v>0</v>
      </c>
      <c r="H72" s="157"/>
      <c r="I72" s="156">
        <f t="shared" si="22"/>
        <v>0</v>
      </c>
      <c r="J72" s="157"/>
      <c r="K72" s="156">
        <f t="shared" si="23"/>
        <v>0</v>
      </c>
      <c r="L72" s="156">
        <v>21</v>
      </c>
      <c r="M72" s="156">
        <f t="shared" si="24"/>
        <v>0</v>
      </c>
      <c r="N72" s="156">
        <v>0</v>
      </c>
      <c r="O72" s="156">
        <f t="shared" si="25"/>
        <v>0</v>
      </c>
      <c r="P72" s="156">
        <v>0</v>
      </c>
      <c r="Q72" s="156">
        <f t="shared" si="26"/>
        <v>0</v>
      </c>
      <c r="R72" s="156"/>
      <c r="S72" s="156" t="s">
        <v>164</v>
      </c>
      <c r="T72" s="156" t="s">
        <v>156</v>
      </c>
      <c r="U72" s="156">
        <v>0</v>
      </c>
      <c r="V72" s="156">
        <f t="shared" si="27"/>
        <v>0</v>
      </c>
      <c r="W72" s="156"/>
      <c r="X72" s="156" t="s">
        <v>157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158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>
      <c r="A73" s="173">
        <v>60</v>
      </c>
      <c r="B73" s="174" t="s">
        <v>895</v>
      </c>
      <c r="C73" s="183" t="s">
        <v>896</v>
      </c>
      <c r="D73" s="175" t="s">
        <v>570</v>
      </c>
      <c r="E73" s="176">
        <v>4</v>
      </c>
      <c r="F73" s="177"/>
      <c r="G73" s="178">
        <f t="shared" si="21"/>
        <v>0</v>
      </c>
      <c r="H73" s="157"/>
      <c r="I73" s="156">
        <f t="shared" si="22"/>
        <v>0</v>
      </c>
      <c r="J73" s="157"/>
      <c r="K73" s="156">
        <f t="shared" si="23"/>
        <v>0</v>
      </c>
      <c r="L73" s="156">
        <v>21</v>
      </c>
      <c r="M73" s="156">
        <f t="shared" si="24"/>
        <v>0</v>
      </c>
      <c r="N73" s="156">
        <v>0</v>
      </c>
      <c r="O73" s="156">
        <f t="shared" si="25"/>
        <v>0</v>
      </c>
      <c r="P73" s="156">
        <v>0</v>
      </c>
      <c r="Q73" s="156">
        <f t="shared" si="26"/>
        <v>0</v>
      </c>
      <c r="R73" s="156"/>
      <c r="S73" s="156" t="s">
        <v>164</v>
      </c>
      <c r="T73" s="156" t="s">
        <v>156</v>
      </c>
      <c r="U73" s="156">
        <v>0</v>
      </c>
      <c r="V73" s="156">
        <f t="shared" si="27"/>
        <v>0</v>
      </c>
      <c r="W73" s="156"/>
      <c r="X73" s="156" t="s">
        <v>157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158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>
      <c r="A74" s="173">
        <v>61</v>
      </c>
      <c r="B74" s="174" t="s">
        <v>897</v>
      </c>
      <c r="C74" s="183" t="s">
        <v>898</v>
      </c>
      <c r="D74" s="175" t="s">
        <v>570</v>
      </c>
      <c r="E74" s="176">
        <v>1</v>
      </c>
      <c r="F74" s="177"/>
      <c r="G74" s="178">
        <f t="shared" si="21"/>
        <v>0</v>
      </c>
      <c r="H74" s="157"/>
      <c r="I74" s="156">
        <f t="shared" si="22"/>
        <v>0</v>
      </c>
      <c r="J74" s="157"/>
      <c r="K74" s="156">
        <f t="shared" si="23"/>
        <v>0</v>
      </c>
      <c r="L74" s="156">
        <v>21</v>
      </c>
      <c r="M74" s="156">
        <f t="shared" si="24"/>
        <v>0</v>
      </c>
      <c r="N74" s="156">
        <v>0</v>
      </c>
      <c r="O74" s="156">
        <f t="shared" si="25"/>
        <v>0</v>
      </c>
      <c r="P74" s="156">
        <v>0</v>
      </c>
      <c r="Q74" s="156">
        <f t="shared" si="26"/>
        <v>0</v>
      </c>
      <c r="R74" s="156"/>
      <c r="S74" s="156" t="s">
        <v>164</v>
      </c>
      <c r="T74" s="156" t="s">
        <v>156</v>
      </c>
      <c r="U74" s="156">
        <v>0</v>
      </c>
      <c r="V74" s="156">
        <f t="shared" si="27"/>
        <v>0</v>
      </c>
      <c r="W74" s="156"/>
      <c r="X74" s="156" t="s">
        <v>157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158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73">
        <v>62</v>
      </c>
      <c r="B75" s="174" t="s">
        <v>899</v>
      </c>
      <c r="C75" s="183" t="s">
        <v>900</v>
      </c>
      <c r="D75" s="175" t="s">
        <v>901</v>
      </c>
      <c r="E75" s="176">
        <v>4</v>
      </c>
      <c r="F75" s="177"/>
      <c r="G75" s="178">
        <f t="shared" si="21"/>
        <v>0</v>
      </c>
      <c r="H75" s="157"/>
      <c r="I75" s="156">
        <f t="shared" si="22"/>
        <v>0</v>
      </c>
      <c r="J75" s="157"/>
      <c r="K75" s="156">
        <f t="shared" si="23"/>
        <v>0</v>
      </c>
      <c r="L75" s="156">
        <v>21</v>
      </c>
      <c r="M75" s="156">
        <f t="shared" si="24"/>
        <v>0</v>
      </c>
      <c r="N75" s="156">
        <v>0</v>
      </c>
      <c r="O75" s="156">
        <f t="shared" si="25"/>
        <v>0</v>
      </c>
      <c r="P75" s="156">
        <v>0</v>
      </c>
      <c r="Q75" s="156">
        <f t="shared" si="26"/>
        <v>0</v>
      </c>
      <c r="R75" s="156"/>
      <c r="S75" s="156" t="s">
        <v>164</v>
      </c>
      <c r="T75" s="156" t="s">
        <v>156</v>
      </c>
      <c r="U75" s="156">
        <v>0</v>
      </c>
      <c r="V75" s="156">
        <f t="shared" si="27"/>
        <v>0</v>
      </c>
      <c r="W75" s="156"/>
      <c r="X75" s="156" t="s">
        <v>157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158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73">
        <v>63</v>
      </c>
      <c r="B76" s="174" t="s">
        <v>902</v>
      </c>
      <c r="C76" s="183" t="s">
        <v>903</v>
      </c>
      <c r="D76" s="175" t="s">
        <v>570</v>
      </c>
      <c r="E76" s="176">
        <v>4</v>
      </c>
      <c r="F76" s="177"/>
      <c r="G76" s="178">
        <f t="shared" si="21"/>
        <v>0</v>
      </c>
      <c r="H76" s="157"/>
      <c r="I76" s="156">
        <f t="shared" si="22"/>
        <v>0</v>
      </c>
      <c r="J76" s="157"/>
      <c r="K76" s="156">
        <f t="shared" si="23"/>
        <v>0</v>
      </c>
      <c r="L76" s="156">
        <v>21</v>
      </c>
      <c r="M76" s="156">
        <f t="shared" si="24"/>
        <v>0</v>
      </c>
      <c r="N76" s="156">
        <v>0</v>
      </c>
      <c r="O76" s="156">
        <f t="shared" si="25"/>
        <v>0</v>
      </c>
      <c r="P76" s="156">
        <v>0</v>
      </c>
      <c r="Q76" s="156">
        <f t="shared" si="26"/>
        <v>0</v>
      </c>
      <c r="R76" s="156"/>
      <c r="S76" s="156" t="s">
        <v>164</v>
      </c>
      <c r="T76" s="156" t="s">
        <v>156</v>
      </c>
      <c r="U76" s="156">
        <v>0</v>
      </c>
      <c r="V76" s="156">
        <f t="shared" si="27"/>
        <v>0</v>
      </c>
      <c r="W76" s="156"/>
      <c r="X76" s="156" t="s">
        <v>157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158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>
      <c r="A77" s="173">
        <v>64</v>
      </c>
      <c r="B77" s="174" t="s">
        <v>904</v>
      </c>
      <c r="C77" s="183" t="s">
        <v>905</v>
      </c>
      <c r="D77" s="175" t="s">
        <v>570</v>
      </c>
      <c r="E77" s="176">
        <v>6</v>
      </c>
      <c r="F77" s="177"/>
      <c r="G77" s="178">
        <f t="shared" si="21"/>
        <v>0</v>
      </c>
      <c r="H77" s="157"/>
      <c r="I77" s="156">
        <f t="shared" si="22"/>
        <v>0</v>
      </c>
      <c r="J77" s="157"/>
      <c r="K77" s="156">
        <f t="shared" si="23"/>
        <v>0</v>
      </c>
      <c r="L77" s="156">
        <v>21</v>
      </c>
      <c r="M77" s="156">
        <f t="shared" si="24"/>
        <v>0</v>
      </c>
      <c r="N77" s="156">
        <v>0</v>
      </c>
      <c r="O77" s="156">
        <f t="shared" si="25"/>
        <v>0</v>
      </c>
      <c r="P77" s="156">
        <v>0</v>
      </c>
      <c r="Q77" s="156">
        <f t="shared" si="26"/>
        <v>0</v>
      </c>
      <c r="R77" s="156"/>
      <c r="S77" s="156" t="s">
        <v>164</v>
      </c>
      <c r="T77" s="156" t="s">
        <v>156</v>
      </c>
      <c r="U77" s="156">
        <v>0</v>
      </c>
      <c r="V77" s="156">
        <f t="shared" si="27"/>
        <v>0</v>
      </c>
      <c r="W77" s="156"/>
      <c r="X77" s="156" t="s">
        <v>157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158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73">
        <v>65</v>
      </c>
      <c r="B78" s="174" t="s">
        <v>906</v>
      </c>
      <c r="C78" s="183" t="s">
        <v>907</v>
      </c>
      <c r="D78" s="175" t="s">
        <v>570</v>
      </c>
      <c r="E78" s="176">
        <v>1</v>
      </c>
      <c r="F78" s="177"/>
      <c r="G78" s="178">
        <f t="shared" si="21"/>
        <v>0</v>
      </c>
      <c r="H78" s="157"/>
      <c r="I78" s="156">
        <f t="shared" si="22"/>
        <v>0</v>
      </c>
      <c r="J78" s="157"/>
      <c r="K78" s="156">
        <f t="shared" si="23"/>
        <v>0</v>
      </c>
      <c r="L78" s="156">
        <v>21</v>
      </c>
      <c r="M78" s="156">
        <f t="shared" si="24"/>
        <v>0</v>
      </c>
      <c r="N78" s="156">
        <v>0</v>
      </c>
      <c r="O78" s="156">
        <f t="shared" si="25"/>
        <v>0</v>
      </c>
      <c r="P78" s="156">
        <v>0</v>
      </c>
      <c r="Q78" s="156">
        <f t="shared" si="26"/>
        <v>0</v>
      </c>
      <c r="R78" s="156"/>
      <c r="S78" s="156" t="s">
        <v>164</v>
      </c>
      <c r="T78" s="156" t="s">
        <v>156</v>
      </c>
      <c r="U78" s="156">
        <v>0</v>
      </c>
      <c r="V78" s="156">
        <f t="shared" si="27"/>
        <v>0</v>
      </c>
      <c r="W78" s="156"/>
      <c r="X78" s="156" t="s">
        <v>157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158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73">
        <v>66</v>
      </c>
      <c r="B79" s="174" t="s">
        <v>908</v>
      </c>
      <c r="C79" s="183" t="s">
        <v>909</v>
      </c>
      <c r="D79" s="175" t="s">
        <v>570</v>
      </c>
      <c r="E79" s="176">
        <v>1</v>
      </c>
      <c r="F79" s="177"/>
      <c r="G79" s="178">
        <f t="shared" si="21"/>
        <v>0</v>
      </c>
      <c r="H79" s="157"/>
      <c r="I79" s="156">
        <f t="shared" si="22"/>
        <v>0</v>
      </c>
      <c r="J79" s="157"/>
      <c r="K79" s="156">
        <f t="shared" si="23"/>
        <v>0</v>
      </c>
      <c r="L79" s="156">
        <v>21</v>
      </c>
      <c r="M79" s="156">
        <f t="shared" si="24"/>
        <v>0</v>
      </c>
      <c r="N79" s="156">
        <v>0</v>
      </c>
      <c r="O79" s="156">
        <f t="shared" si="25"/>
        <v>0</v>
      </c>
      <c r="P79" s="156">
        <v>0</v>
      </c>
      <c r="Q79" s="156">
        <f t="shared" si="26"/>
        <v>0</v>
      </c>
      <c r="R79" s="156"/>
      <c r="S79" s="156" t="s">
        <v>164</v>
      </c>
      <c r="T79" s="156" t="s">
        <v>156</v>
      </c>
      <c r="U79" s="156">
        <v>0</v>
      </c>
      <c r="V79" s="156">
        <f t="shared" si="27"/>
        <v>0</v>
      </c>
      <c r="W79" s="156"/>
      <c r="X79" s="156" t="s">
        <v>157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158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73">
        <v>67</v>
      </c>
      <c r="B80" s="174" t="s">
        <v>910</v>
      </c>
      <c r="C80" s="183" t="s">
        <v>911</v>
      </c>
      <c r="D80" s="175" t="s">
        <v>570</v>
      </c>
      <c r="E80" s="176">
        <v>1</v>
      </c>
      <c r="F80" s="177"/>
      <c r="G80" s="178">
        <f t="shared" si="21"/>
        <v>0</v>
      </c>
      <c r="H80" s="157"/>
      <c r="I80" s="156">
        <f t="shared" si="22"/>
        <v>0</v>
      </c>
      <c r="J80" s="157"/>
      <c r="K80" s="156">
        <f t="shared" si="23"/>
        <v>0</v>
      </c>
      <c r="L80" s="156">
        <v>21</v>
      </c>
      <c r="M80" s="156">
        <f t="shared" si="24"/>
        <v>0</v>
      </c>
      <c r="N80" s="156">
        <v>0</v>
      </c>
      <c r="O80" s="156">
        <f t="shared" si="25"/>
        <v>0</v>
      </c>
      <c r="P80" s="156">
        <v>0</v>
      </c>
      <c r="Q80" s="156">
        <f t="shared" si="26"/>
        <v>0</v>
      </c>
      <c r="R80" s="156"/>
      <c r="S80" s="156" t="s">
        <v>164</v>
      </c>
      <c r="T80" s="156" t="s">
        <v>156</v>
      </c>
      <c r="U80" s="156">
        <v>0</v>
      </c>
      <c r="V80" s="156">
        <f t="shared" si="27"/>
        <v>0</v>
      </c>
      <c r="W80" s="156"/>
      <c r="X80" s="156" t="s">
        <v>157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158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>
      <c r="A81" s="173">
        <v>68</v>
      </c>
      <c r="B81" s="174" t="s">
        <v>912</v>
      </c>
      <c r="C81" s="183" t="s">
        <v>913</v>
      </c>
      <c r="D81" s="175" t="s">
        <v>570</v>
      </c>
      <c r="E81" s="176">
        <v>4</v>
      </c>
      <c r="F81" s="177"/>
      <c r="G81" s="178">
        <f t="shared" si="21"/>
        <v>0</v>
      </c>
      <c r="H81" s="157"/>
      <c r="I81" s="156">
        <f t="shared" si="22"/>
        <v>0</v>
      </c>
      <c r="J81" s="157"/>
      <c r="K81" s="156">
        <f t="shared" si="23"/>
        <v>0</v>
      </c>
      <c r="L81" s="156">
        <v>21</v>
      </c>
      <c r="M81" s="156">
        <f t="shared" si="24"/>
        <v>0</v>
      </c>
      <c r="N81" s="156">
        <v>0</v>
      </c>
      <c r="O81" s="156">
        <f t="shared" si="25"/>
        <v>0</v>
      </c>
      <c r="P81" s="156">
        <v>0</v>
      </c>
      <c r="Q81" s="156">
        <f t="shared" si="26"/>
        <v>0</v>
      </c>
      <c r="R81" s="156"/>
      <c r="S81" s="156" t="s">
        <v>164</v>
      </c>
      <c r="T81" s="156" t="s">
        <v>156</v>
      </c>
      <c r="U81" s="156">
        <v>0</v>
      </c>
      <c r="V81" s="156">
        <f t="shared" si="27"/>
        <v>0</v>
      </c>
      <c r="W81" s="156"/>
      <c r="X81" s="156" t="s">
        <v>157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158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73">
        <v>69</v>
      </c>
      <c r="B82" s="174" t="s">
        <v>914</v>
      </c>
      <c r="C82" s="183" t="s">
        <v>915</v>
      </c>
      <c r="D82" s="175" t="s">
        <v>570</v>
      </c>
      <c r="E82" s="176">
        <v>2</v>
      </c>
      <c r="F82" s="177"/>
      <c r="G82" s="178">
        <f t="shared" si="21"/>
        <v>0</v>
      </c>
      <c r="H82" s="157"/>
      <c r="I82" s="156">
        <f t="shared" si="22"/>
        <v>0</v>
      </c>
      <c r="J82" s="157"/>
      <c r="K82" s="156">
        <f t="shared" si="23"/>
        <v>0</v>
      </c>
      <c r="L82" s="156">
        <v>21</v>
      </c>
      <c r="M82" s="156">
        <f t="shared" si="24"/>
        <v>0</v>
      </c>
      <c r="N82" s="156">
        <v>0</v>
      </c>
      <c r="O82" s="156">
        <f t="shared" si="25"/>
        <v>0</v>
      </c>
      <c r="P82" s="156">
        <v>0</v>
      </c>
      <c r="Q82" s="156">
        <f t="shared" si="26"/>
        <v>0</v>
      </c>
      <c r="R82" s="156"/>
      <c r="S82" s="156" t="s">
        <v>164</v>
      </c>
      <c r="T82" s="156" t="s">
        <v>156</v>
      </c>
      <c r="U82" s="156">
        <v>0</v>
      </c>
      <c r="V82" s="156">
        <f t="shared" si="27"/>
        <v>0</v>
      </c>
      <c r="W82" s="156"/>
      <c r="X82" s="156" t="s">
        <v>157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158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73">
        <v>70</v>
      </c>
      <c r="B83" s="174" t="s">
        <v>916</v>
      </c>
      <c r="C83" s="183" t="s">
        <v>917</v>
      </c>
      <c r="D83" s="175" t="s">
        <v>570</v>
      </c>
      <c r="E83" s="176">
        <v>2</v>
      </c>
      <c r="F83" s="177"/>
      <c r="G83" s="178">
        <f t="shared" si="21"/>
        <v>0</v>
      </c>
      <c r="H83" s="157"/>
      <c r="I83" s="156">
        <f t="shared" si="22"/>
        <v>0</v>
      </c>
      <c r="J83" s="157"/>
      <c r="K83" s="156">
        <f t="shared" si="23"/>
        <v>0</v>
      </c>
      <c r="L83" s="156">
        <v>21</v>
      </c>
      <c r="M83" s="156">
        <f t="shared" si="24"/>
        <v>0</v>
      </c>
      <c r="N83" s="156">
        <v>0</v>
      </c>
      <c r="O83" s="156">
        <f t="shared" si="25"/>
        <v>0</v>
      </c>
      <c r="P83" s="156">
        <v>0</v>
      </c>
      <c r="Q83" s="156">
        <f t="shared" si="26"/>
        <v>0</v>
      </c>
      <c r="R83" s="156"/>
      <c r="S83" s="156" t="s">
        <v>164</v>
      </c>
      <c r="T83" s="156" t="s">
        <v>156</v>
      </c>
      <c r="U83" s="156">
        <v>0</v>
      </c>
      <c r="V83" s="156">
        <f t="shared" si="27"/>
        <v>0</v>
      </c>
      <c r="W83" s="156"/>
      <c r="X83" s="156" t="s">
        <v>157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158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73">
        <v>71</v>
      </c>
      <c r="B84" s="174" t="s">
        <v>918</v>
      </c>
      <c r="C84" s="183" t="s">
        <v>919</v>
      </c>
      <c r="D84" s="175" t="s">
        <v>570</v>
      </c>
      <c r="E84" s="176">
        <v>3</v>
      </c>
      <c r="F84" s="177"/>
      <c r="G84" s="178">
        <f t="shared" si="21"/>
        <v>0</v>
      </c>
      <c r="H84" s="157"/>
      <c r="I84" s="156">
        <f t="shared" si="22"/>
        <v>0</v>
      </c>
      <c r="J84" s="157"/>
      <c r="K84" s="156">
        <f t="shared" si="23"/>
        <v>0</v>
      </c>
      <c r="L84" s="156">
        <v>21</v>
      </c>
      <c r="M84" s="156">
        <f t="shared" si="24"/>
        <v>0</v>
      </c>
      <c r="N84" s="156">
        <v>0</v>
      </c>
      <c r="O84" s="156">
        <f t="shared" si="25"/>
        <v>0</v>
      </c>
      <c r="P84" s="156">
        <v>0</v>
      </c>
      <c r="Q84" s="156">
        <f t="shared" si="26"/>
        <v>0</v>
      </c>
      <c r="R84" s="156"/>
      <c r="S84" s="156" t="s">
        <v>164</v>
      </c>
      <c r="T84" s="156" t="s">
        <v>156</v>
      </c>
      <c r="U84" s="156">
        <v>0</v>
      </c>
      <c r="V84" s="156">
        <f t="shared" si="27"/>
        <v>0</v>
      </c>
      <c r="W84" s="156"/>
      <c r="X84" s="156" t="s">
        <v>157</v>
      </c>
      <c r="Y84" s="147"/>
      <c r="Z84" s="147"/>
      <c r="AA84" s="147"/>
      <c r="AB84" s="147"/>
      <c r="AC84" s="147"/>
      <c r="AD84" s="147"/>
      <c r="AE84" s="147"/>
      <c r="AF84" s="147"/>
      <c r="AG84" s="147" t="s">
        <v>158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73">
        <v>72</v>
      </c>
      <c r="B85" s="174" t="s">
        <v>920</v>
      </c>
      <c r="C85" s="183" t="s">
        <v>921</v>
      </c>
      <c r="D85" s="175" t="s">
        <v>570</v>
      </c>
      <c r="E85" s="176">
        <v>16</v>
      </c>
      <c r="F85" s="177"/>
      <c r="G85" s="178">
        <f t="shared" si="21"/>
        <v>0</v>
      </c>
      <c r="H85" s="157"/>
      <c r="I85" s="156">
        <f t="shared" si="22"/>
        <v>0</v>
      </c>
      <c r="J85" s="157"/>
      <c r="K85" s="156">
        <f t="shared" si="23"/>
        <v>0</v>
      </c>
      <c r="L85" s="156">
        <v>21</v>
      </c>
      <c r="M85" s="156">
        <f t="shared" si="24"/>
        <v>0</v>
      </c>
      <c r="N85" s="156">
        <v>0</v>
      </c>
      <c r="O85" s="156">
        <f t="shared" si="25"/>
        <v>0</v>
      </c>
      <c r="P85" s="156">
        <v>0</v>
      </c>
      <c r="Q85" s="156">
        <f t="shared" si="26"/>
        <v>0</v>
      </c>
      <c r="R85" s="156"/>
      <c r="S85" s="156" t="s">
        <v>164</v>
      </c>
      <c r="T85" s="156" t="s">
        <v>156</v>
      </c>
      <c r="U85" s="156">
        <v>0</v>
      </c>
      <c r="V85" s="156">
        <f t="shared" si="27"/>
        <v>0</v>
      </c>
      <c r="W85" s="156"/>
      <c r="X85" s="156" t="s">
        <v>157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158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73">
        <v>73</v>
      </c>
      <c r="B86" s="174" t="s">
        <v>922</v>
      </c>
      <c r="C86" s="183" t="s">
        <v>923</v>
      </c>
      <c r="D86" s="175" t="s">
        <v>570</v>
      </c>
      <c r="E86" s="176">
        <v>1</v>
      </c>
      <c r="F86" s="177"/>
      <c r="G86" s="178">
        <f t="shared" si="21"/>
        <v>0</v>
      </c>
      <c r="H86" s="157"/>
      <c r="I86" s="156">
        <f t="shared" si="22"/>
        <v>0</v>
      </c>
      <c r="J86" s="157"/>
      <c r="K86" s="156">
        <f t="shared" si="23"/>
        <v>0</v>
      </c>
      <c r="L86" s="156">
        <v>21</v>
      </c>
      <c r="M86" s="156">
        <f t="shared" si="24"/>
        <v>0</v>
      </c>
      <c r="N86" s="156">
        <v>0</v>
      </c>
      <c r="O86" s="156">
        <f t="shared" si="25"/>
        <v>0</v>
      </c>
      <c r="P86" s="156">
        <v>0</v>
      </c>
      <c r="Q86" s="156">
        <f t="shared" si="26"/>
        <v>0</v>
      </c>
      <c r="R86" s="156"/>
      <c r="S86" s="156" t="s">
        <v>164</v>
      </c>
      <c r="T86" s="156" t="s">
        <v>156</v>
      </c>
      <c r="U86" s="156">
        <v>0</v>
      </c>
      <c r="V86" s="156">
        <f t="shared" si="27"/>
        <v>0</v>
      </c>
      <c r="W86" s="156"/>
      <c r="X86" s="156" t="s">
        <v>157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158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73">
        <v>74</v>
      </c>
      <c r="B87" s="174" t="s">
        <v>924</v>
      </c>
      <c r="C87" s="183" t="s">
        <v>925</v>
      </c>
      <c r="D87" s="175" t="s">
        <v>570</v>
      </c>
      <c r="E87" s="176">
        <v>1</v>
      </c>
      <c r="F87" s="177"/>
      <c r="G87" s="178">
        <f t="shared" si="21"/>
        <v>0</v>
      </c>
      <c r="H87" s="157"/>
      <c r="I87" s="156">
        <f t="shared" si="22"/>
        <v>0</v>
      </c>
      <c r="J87" s="157"/>
      <c r="K87" s="156">
        <f t="shared" si="23"/>
        <v>0</v>
      </c>
      <c r="L87" s="156">
        <v>21</v>
      </c>
      <c r="M87" s="156">
        <f t="shared" si="24"/>
        <v>0</v>
      </c>
      <c r="N87" s="156">
        <v>0</v>
      </c>
      <c r="O87" s="156">
        <f t="shared" si="25"/>
        <v>0</v>
      </c>
      <c r="P87" s="156">
        <v>0</v>
      </c>
      <c r="Q87" s="156">
        <f t="shared" si="26"/>
        <v>0</v>
      </c>
      <c r="R87" s="156"/>
      <c r="S87" s="156" t="s">
        <v>164</v>
      </c>
      <c r="T87" s="156" t="s">
        <v>156</v>
      </c>
      <c r="U87" s="156">
        <v>0</v>
      </c>
      <c r="V87" s="156">
        <f t="shared" si="27"/>
        <v>0</v>
      </c>
      <c r="W87" s="156"/>
      <c r="X87" s="156" t="s">
        <v>157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158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73">
        <v>75</v>
      </c>
      <c r="B88" s="174" t="s">
        <v>926</v>
      </c>
      <c r="C88" s="183" t="s">
        <v>927</v>
      </c>
      <c r="D88" s="175" t="s">
        <v>570</v>
      </c>
      <c r="E88" s="176">
        <v>1</v>
      </c>
      <c r="F88" s="177"/>
      <c r="G88" s="178">
        <f t="shared" si="21"/>
        <v>0</v>
      </c>
      <c r="H88" s="157"/>
      <c r="I88" s="156">
        <f t="shared" si="22"/>
        <v>0</v>
      </c>
      <c r="J88" s="157"/>
      <c r="K88" s="156">
        <f t="shared" si="23"/>
        <v>0</v>
      </c>
      <c r="L88" s="156">
        <v>21</v>
      </c>
      <c r="M88" s="156">
        <f t="shared" si="24"/>
        <v>0</v>
      </c>
      <c r="N88" s="156">
        <v>0</v>
      </c>
      <c r="O88" s="156">
        <f t="shared" si="25"/>
        <v>0</v>
      </c>
      <c r="P88" s="156">
        <v>0</v>
      </c>
      <c r="Q88" s="156">
        <f t="shared" si="26"/>
        <v>0</v>
      </c>
      <c r="R88" s="156"/>
      <c r="S88" s="156" t="s">
        <v>164</v>
      </c>
      <c r="T88" s="156" t="s">
        <v>156</v>
      </c>
      <c r="U88" s="156">
        <v>0</v>
      </c>
      <c r="V88" s="156">
        <f t="shared" si="27"/>
        <v>0</v>
      </c>
      <c r="W88" s="156"/>
      <c r="X88" s="156" t="s">
        <v>157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158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73">
        <v>76</v>
      </c>
      <c r="B89" s="174" t="s">
        <v>928</v>
      </c>
      <c r="C89" s="183" t="s">
        <v>929</v>
      </c>
      <c r="D89" s="175" t="s">
        <v>570</v>
      </c>
      <c r="E89" s="176">
        <v>1</v>
      </c>
      <c r="F89" s="177"/>
      <c r="G89" s="178">
        <f t="shared" si="21"/>
        <v>0</v>
      </c>
      <c r="H89" s="157"/>
      <c r="I89" s="156">
        <f t="shared" si="22"/>
        <v>0</v>
      </c>
      <c r="J89" s="157"/>
      <c r="K89" s="156">
        <f t="shared" si="23"/>
        <v>0</v>
      </c>
      <c r="L89" s="156">
        <v>21</v>
      </c>
      <c r="M89" s="156">
        <f t="shared" si="24"/>
        <v>0</v>
      </c>
      <c r="N89" s="156">
        <v>0</v>
      </c>
      <c r="O89" s="156">
        <f t="shared" si="25"/>
        <v>0</v>
      </c>
      <c r="P89" s="156">
        <v>0</v>
      </c>
      <c r="Q89" s="156">
        <f t="shared" si="26"/>
        <v>0</v>
      </c>
      <c r="R89" s="156"/>
      <c r="S89" s="156" t="s">
        <v>164</v>
      </c>
      <c r="T89" s="156" t="s">
        <v>156</v>
      </c>
      <c r="U89" s="156">
        <v>0</v>
      </c>
      <c r="V89" s="156">
        <f t="shared" si="27"/>
        <v>0</v>
      </c>
      <c r="W89" s="156"/>
      <c r="X89" s="156" t="s">
        <v>157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158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73">
        <v>77</v>
      </c>
      <c r="B90" s="174" t="s">
        <v>930</v>
      </c>
      <c r="C90" s="183" t="s">
        <v>931</v>
      </c>
      <c r="D90" s="175" t="s">
        <v>570</v>
      </c>
      <c r="E90" s="176">
        <v>1</v>
      </c>
      <c r="F90" s="177"/>
      <c r="G90" s="178">
        <f t="shared" si="21"/>
        <v>0</v>
      </c>
      <c r="H90" s="157"/>
      <c r="I90" s="156">
        <f t="shared" si="22"/>
        <v>0</v>
      </c>
      <c r="J90" s="157"/>
      <c r="K90" s="156">
        <f t="shared" si="23"/>
        <v>0</v>
      </c>
      <c r="L90" s="156">
        <v>21</v>
      </c>
      <c r="M90" s="156">
        <f t="shared" si="24"/>
        <v>0</v>
      </c>
      <c r="N90" s="156">
        <v>0</v>
      </c>
      <c r="O90" s="156">
        <f t="shared" si="25"/>
        <v>0</v>
      </c>
      <c r="P90" s="156">
        <v>0</v>
      </c>
      <c r="Q90" s="156">
        <f t="shared" si="26"/>
        <v>0</v>
      </c>
      <c r="R90" s="156"/>
      <c r="S90" s="156" t="s">
        <v>164</v>
      </c>
      <c r="T90" s="156" t="s">
        <v>156</v>
      </c>
      <c r="U90" s="156">
        <v>0</v>
      </c>
      <c r="V90" s="156">
        <f t="shared" si="27"/>
        <v>0</v>
      </c>
      <c r="W90" s="156"/>
      <c r="X90" s="156" t="s">
        <v>157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158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>
      <c r="A91" s="173">
        <v>78</v>
      </c>
      <c r="B91" s="174" t="s">
        <v>932</v>
      </c>
      <c r="C91" s="183" t="s">
        <v>933</v>
      </c>
      <c r="D91" s="175" t="s">
        <v>570</v>
      </c>
      <c r="E91" s="176">
        <v>1</v>
      </c>
      <c r="F91" s="177"/>
      <c r="G91" s="178">
        <f t="shared" si="21"/>
        <v>0</v>
      </c>
      <c r="H91" s="157"/>
      <c r="I91" s="156">
        <f t="shared" si="22"/>
        <v>0</v>
      </c>
      <c r="J91" s="157"/>
      <c r="K91" s="156">
        <f t="shared" si="23"/>
        <v>0</v>
      </c>
      <c r="L91" s="156">
        <v>21</v>
      </c>
      <c r="M91" s="156">
        <f t="shared" si="24"/>
        <v>0</v>
      </c>
      <c r="N91" s="156">
        <v>0</v>
      </c>
      <c r="O91" s="156">
        <f t="shared" si="25"/>
        <v>0</v>
      </c>
      <c r="P91" s="156">
        <v>0</v>
      </c>
      <c r="Q91" s="156">
        <f t="shared" si="26"/>
        <v>0</v>
      </c>
      <c r="R91" s="156"/>
      <c r="S91" s="156" t="s">
        <v>164</v>
      </c>
      <c r="T91" s="156" t="s">
        <v>156</v>
      </c>
      <c r="U91" s="156">
        <v>0</v>
      </c>
      <c r="V91" s="156">
        <f t="shared" si="27"/>
        <v>0</v>
      </c>
      <c r="W91" s="156"/>
      <c r="X91" s="156" t="s">
        <v>157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158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>
      <c r="A92" s="173">
        <v>79</v>
      </c>
      <c r="B92" s="174" t="s">
        <v>934</v>
      </c>
      <c r="C92" s="183" t="s">
        <v>935</v>
      </c>
      <c r="D92" s="175" t="s">
        <v>570</v>
      </c>
      <c r="E92" s="176">
        <v>4</v>
      </c>
      <c r="F92" s="177"/>
      <c r="G92" s="178">
        <f t="shared" si="21"/>
        <v>0</v>
      </c>
      <c r="H92" s="157"/>
      <c r="I92" s="156">
        <f t="shared" si="22"/>
        <v>0</v>
      </c>
      <c r="J92" s="157"/>
      <c r="K92" s="156">
        <f t="shared" si="23"/>
        <v>0</v>
      </c>
      <c r="L92" s="156">
        <v>21</v>
      </c>
      <c r="M92" s="156">
        <f t="shared" si="24"/>
        <v>0</v>
      </c>
      <c r="N92" s="156">
        <v>0</v>
      </c>
      <c r="O92" s="156">
        <f t="shared" si="25"/>
        <v>0</v>
      </c>
      <c r="P92" s="156">
        <v>0</v>
      </c>
      <c r="Q92" s="156">
        <f t="shared" si="26"/>
        <v>0</v>
      </c>
      <c r="R92" s="156"/>
      <c r="S92" s="156" t="s">
        <v>164</v>
      </c>
      <c r="T92" s="156" t="s">
        <v>156</v>
      </c>
      <c r="U92" s="156">
        <v>0</v>
      </c>
      <c r="V92" s="156">
        <f t="shared" si="27"/>
        <v>0</v>
      </c>
      <c r="W92" s="156"/>
      <c r="X92" s="156" t="s">
        <v>157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73">
        <v>80</v>
      </c>
      <c r="B93" s="174" t="s">
        <v>936</v>
      </c>
      <c r="C93" s="183" t="s">
        <v>937</v>
      </c>
      <c r="D93" s="175" t="s">
        <v>570</v>
      </c>
      <c r="E93" s="176">
        <v>2</v>
      </c>
      <c r="F93" s="177"/>
      <c r="G93" s="178">
        <f t="shared" si="21"/>
        <v>0</v>
      </c>
      <c r="H93" s="157"/>
      <c r="I93" s="156">
        <f t="shared" si="22"/>
        <v>0</v>
      </c>
      <c r="J93" s="157"/>
      <c r="K93" s="156">
        <f t="shared" si="23"/>
        <v>0</v>
      </c>
      <c r="L93" s="156">
        <v>21</v>
      </c>
      <c r="M93" s="156">
        <f t="shared" si="24"/>
        <v>0</v>
      </c>
      <c r="N93" s="156">
        <v>0</v>
      </c>
      <c r="O93" s="156">
        <f t="shared" si="25"/>
        <v>0</v>
      </c>
      <c r="P93" s="156">
        <v>0</v>
      </c>
      <c r="Q93" s="156">
        <f t="shared" si="26"/>
        <v>0</v>
      </c>
      <c r="R93" s="156"/>
      <c r="S93" s="156" t="s">
        <v>164</v>
      </c>
      <c r="T93" s="156" t="s">
        <v>156</v>
      </c>
      <c r="U93" s="156">
        <v>0</v>
      </c>
      <c r="V93" s="156">
        <f t="shared" si="27"/>
        <v>0</v>
      </c>
      <c r="W93" s="156"/>
      <c r="X93" s="156" t="s">
        <v>157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73">
        <v>81</v>
      </c>
      <c r="B94" s="174" t="s">
        <v>938</v>
      </c>
      <c r="C94" s="183" t="s">
        <v>939</v>
      </c>
      <c r="D94" s="175" t="s">
        <v>570</v>
      </c>
      <c r="E94" s="176">
        <v>2</v>
      </c>
      <c r="F94" s="177"/>
      <c r="G94" s="178">
        <f t="shared" si="21"/>
        <v>0</v>
      </c>
      <c r="H94" s="157"/>
      <c r="I94" s="156">
        <f t="shared" si="22"/>
        <v>0</v>
      </c>
      <c r="J94" s="157"/>
      <c r="K94" s="156">
        <f t="shared" si="23"/>
        <v>0</v>
      </c>
      <c r="L94" s="156">
        <v>21</v>
      </c>
      <c r="M94" s="156">
        <f t="shared" si="24"/>
        <v>0</v>
      </c>
      <c r="N94" s="156">
        <v>0</v>
      </c>
      <c r="O94" s="156">
        <f t="shared" si="25"/>
        <v>0</v>
      </c>
      <c r="P94" s="156">
        <v>0</v>
      </c>
      <c r="Q94" s="156">
        <f t="shared" si="26"/>
        <v>0</v>
      </c>
      <c r="R94" s="156"/>
      <c r="S94" s="156" t="s">
        <v>164</v>
      </c>
      <c r="T94" s="156" t="s">
        <v>156</v>
      </c>
      <c r="U94" s="156">
        <v>0</v>
      </c>
      <c r="V94" s="156">
        <f t="shared" si="27"/>
        <v>0</v>
      </c>
      <c r="W94" s="156"/>
      <c r="X94" s="156" t="s">
        <v>157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13">
      <c r="A95" s="161" t="s">
        <v>150</v>
      </c>
      <c r="B95" s="162" t="s">
        <v>95</v>
      </c>
      <c r="C95" s="180" t="s">
        <v>96</v>
      </c>
      <c r="D95" s="163"/>
      <c r="E95" s="164"/>
      <c r="F95" s="165"/>
      <c r="G95" s="166">
        <f>SUMIF(AG96:AG135,"&lt;&gt;NOR",G96:G135)</f>
        <v>0</v>
      </c>
      <c r="H95" s="160"/>
      <c r="I95" s="160">
        <f>SUM(I96:I135)</f>
        <v>0</v>
      </c>
      <c r="J95" s="160"/>
      <c r="K95" s="160">
        <f>SUM(K96:K135)</f>
        <v>0</v>
      </c>
      <c r="L95" s="160"/>
      <c r="M95" s="160">
        <f>SUM(M96:M135)</f>
        <v>0</v>
      </c>
      <c r="N95" s="160"/>
      <c r="O95" s="160">
        <f>SUM(O96:O135)</f>
        <v>0</v>
      </c>
      <c r="P95" s="160"/>
      <c r="Q95" s="160">
        <f>SUM(Q96:Q135)</f>
        <v>0</v>
      </c>
      <c r="R95" s="160"/>
      <c r="S95" s="160"/>
      <c r="T95" s="160"/>
      <c r="U95" s="160"/>
      <c r="V95" s="160">
        <f>SUM(V96:V135)</f>
        <v>0</v>
      </c>
      <c r="W95" s="160"/>
      <c r="X95" s="160"/>
      <c r="AG95" t="s">
        <v>151</v>
      </c>
    </row>
    <row r="96" spans="1:60" outlineLevel="1">
      <c r="A96" s="173">
        <v>82</v>
      </c>
      <c r="B96" s="174" t="s">
        <v>940</v>
      </c>
      <c r="C96" s="183" t="s">
        <v>892</v>
      </c>
      <c r="D96" s="175" t="s">
        <v>785</v>
      </c>
      <c r="E96" s="176">
        <v>1</v>
      </c>
      <c r="F96" s="177"/>
      <c r="G96" s="178">
        <f t="shared" ref="G96:G135" si="28">ROUND(E96*F96,2)</f>
        <v>0</v>
      </c>
      <c r="H96" s="157"/>
      <c r="I96" s="156">
        <f t="shared" ref="I96:I135" si="29">ROUND(E96*H96,2)</f>
        <v>0</v>
      </c>
      <c r="J96" s="157"/>
      <c r="K96" s="156">
        <f t="shared" ref="K96:K135" si="30">ROUND(E96*J96,2)</f>
        <v>0</v>
      </c>
      <c r="L96" s="156">
        <v>21</v>
      </c>
      <c r="M96" s="156">
        <f t="shared" ref="M96:M135" si="31">G96*(1+L96/100)</f>
        <v>0</v>
      </c>
      <c r="N96" s="156">
        <v>0</v>
      </c>
      <c r="O96" s="156">
        <f t="shared" ref="O96:O135" si="32">ROUND(E96*N96,2)</f>
        <v>0</v>
      </c>
      <c r="P96" s="156">
        <v>0</v>
      </c>
      <c r="Q96" s="156">
        <f t="shared" ref="Q96:Q135" si="33">ROUND(E96*P96,2)</f>
        <v>0</v>
      </c>
      <c r="R96" s="156"/>
      <c r="S96" s="156" t="s">
        <v>164</v>
      </c>
      <c r="T96" s="156" t="s">
        <v>156</v>
      </c>
      <c r="U96" s="156">
        <v>0</v>
      </c>
      <c r="V96" s="156">
        <f t="shared" ref="V96:V135" si="34">ROUND(E96*U96,2)</f>
        <v>0</v>
      </c>
      <c r="W96" s="156"/>
      <c r="X96" s="156" t="s">
        <v>157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158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73">
        <v>83</v>
      </c>
      <c r="B97" s="174" t="s">
        <v>941</v>
      </c>
      <c r="C97" s="183" t="s">
        <v>942</v>
      </c>
      <c r="D97" s="175" t="s">
        <v>199</v>
      </c>
      <c r="E97" s="176">
        <v>75</v>
      </c>
      <c r="F97" s="177"/>
      <c r="G97" s="178">
        <f t="shared" si="28"/>
        <v>0</v>
      </c>
      <c r="H97" s="157"/>
      <c r="I97" s="156">
        <f t="shared" si="29"/>
        <v>0</v>
      </c>
      <c r="J97" s="157"/>
      <c r="K97" s="156">
        <f t="shared" si="30"/>
        <v>0</v>
      </c>
      <c r="L97" s="156">
        <v>21</v>
      </c>
      <c r="M97" s="156">
        <f t="shared" si="31"/>
        <v>0</v>
      </c>
      <c r="N97" s="156">
        <v>0</v>
      </c>
      <c r="O97" s="156">
        <f t="shared" si="32"/>
        <v>0</v>
      </c>
      <c r="P97" s="156">
        <v>0</v>
      </c>
      <c r="Q97" s="156">
        <f t="shared" si="33"/>
        <v>0</v>
      </c>
      <c r="R97" s="156"/>
      <c r="S97" s="156" t="s">
        <v>164</v>
      </c>
      <c r="T97" s="156" t="s">
        <v>156</v>
      </c>
      <c r="U97" s="156">
        <v>0</v>
      </c>
      <c r="V97" s="156">
        <f t="shared" si="34"/>
        <v>0</v>
      </c>
      <c r="W97" s="156"/>
      <c r="X97" s="156" t="s">
        <v>157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73">
        <v>84</v>
      </c>
      <c r="B98" s="174" t="s">
        <v>943</v>
      </c>
      <c r="C98" s="183" t="s">
        <v>944</v>
      </c>
      <c r="D98" s="175" t="s">
        <v>199</v>
      </c>
      <c r="E98" s="176">
        <v>56</v>
      </c>
      <c r="F98" s="177"/>
      <c r="G98" s="178">
        <f t="shared" si="28"/>
        <v>0</v>
      </c>
      <c r="H98" s="157"/>
      <c r="I98" s="156">
        <f t="shared" si="29"/>
        <v>0</v>
      </c>
      <c r="J98" s="157"/>
      <c r="K98" s="156">
        <f t="shared" si="30"/>
        <v>0</v>
      </c>
      <c r="L98" s="156">
        <v>21</v>
      </c>
      <c r="M98" s="156">
        <f t="shared" si="31"/>
        <v>0</v>
      </c>
      <c r="N98" s="156">
        <v>0</v>
      </c>
      <c r="O98" s="156">
        <f t="shared" si="32"/>
        <v>0</v>
      </c>
      <c r="P98" s="156">
        <v>0</v>
      </c>
      <c r="Q98" s="156">
        <f t="shared" si="33"/>
        <v>0</v>
      </c>
      <c r="R98" s="156"/>
      <c r="S98" s="156" t="s">
        <v>164</v>
      </c>
      <c r="T98" s="156" t="s">
        <v>156</v>
      </c>
      <c r="U98" s="156">
        <v>0</v>
      </c>
      <c r="V98" s="156">
        <f t="shared" si="34"/>
        <v>0</v>
      </c>
      <c r="W98" s="156"/>
      <c r="X98" s="156" t="s">
        <v>157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73">
        <v>85</v>
      </c>
      <c r="B99" s="174" t="s">
        <v>945</v>
      </c>
      <c r="C99" s="183" t="s">
        <v>946</v>
      </c>
      <c r="D99" s="175" t="s">
        <v>570</v>
      </c>
      <c r="E99" s="176">
        <v>1</v>
      </c>
      <c r="F99" s="177"/>
      <c r="G99" s="178">
        <f t="shared" si="28"/>
        <v>0</v>
      </c>
      <c r="H99" s="157"/>
      <c r="I99" s="156">
        <f t="shared" si="29"/>
        <v>0</v>
      </c>
      <c r="J99" s="157"/>
      <c r="K99" s="156">
        <f t="shared" si="30"/>
        <v>0</v>
      </c>
      <c r="L99" s="156">
        <v>21</v>
      </c>
      <c r="M99" s="156">
        <f t="shared" si="31"/>
        <v>0</v>
      </c>
      <c r="N99" s="156">
        <v>0</v>
      </c>
      <c r="O99" s="156">
        <f t="shared" si="32"/>
        <v>0</v>
      </c>
      <c r="P99" s="156">
        <v>0</v>
      </c>
      <c r="Q99" s="156">
        <f t="shared" si="33"/>
        <v>0</v>
      </c>
      <c r="R99" s="156"/>
      <c r="S99" s="156" t="s">
        <v>164</v>
      </c>
      <c r="T99" s="156" t="s">
        <v>156</v>
      </c>
      <c r="U99" s="156">
        <v>0</v>
      </c>
      <c r="V99" s="156">
        <f t="shared" si="34"/>
        <v>0</v>
      </c>
      <c r="W99" s="156"/>
      <c r="X99" s="156" t="s">
        <v>157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158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>
      <c r="A100" s="173">
        <v>86</v>
      </c>
      <c r="B100" s="174" t="s">
        <v>947</v>
      </c>
      <c r="C100" s="183" t="s">
        <v>948</v>
      </c>
      <c r="D100" s="175" t="s">
        <v>570</v>
      </c>
      <c r="E100" s="176">
        <v>1</v>
      </c>
      <c r="F100" s="177"/>
      <c r="G100" s="178">
        <f t="shared" si="28"/>
        <v>0</v>
      </c>
      <c r="H100" s="157"/>
      <c r="I100" s="156">
        <f t="shared" si="29"/>
        <v>0</v>
      </c>
      <c r="J100" s="157"/>
      <c r="K100" s="156">
        <f t="shared" si="30"/>
        <v>0</v>
      </c>
      <c r="L100" s="156">
        <v>21</v>
      </c>
      <c r="M100" s="156">
        <f t="shared" si="31"/>
        <v>0</v>
      </c>
      <c r="N100" s="156">
        <v>0</v>
      </c>
      <c r="O100" s="156">
        <f t="shared" si="32"/>
        <v>0</v>
      </c>
      <c r="P100" s="156">
        <v>0</v>
      </c>
      <c r="Q100" s="156">
        <f t="shared" si="33"/>
        <v>0</v>
      </c>
      <c r="R100" s="156"/>
      <c r="S100" s="156" t="s">
        <v>164</v>
      </c>
      <c r="T100" s="156" t="s">
        <v>156</v>
      </c>
      <c r="U100" s="156">
        <v>0</v>
      </c>
      <c r="V100" s="156">
        <f t="shared" si="34"/>
        <v>0</v>
      </c>
      <c r="W100" s="156"/>
      <c r="X100" s="156" t="s">
        <v>157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73">
        <v>87</v>
      </c>
      <c r="B101" s="174" t="s">
        <v>949</v>
      </c>
      <c r="C101" s="183" t="s">
        <v>950</v>
      </c>
      <c r="D101" s="175" t="s">
        <v>570</v>
      </c>
      <c r="E101" s="176">
        <v>1</v>
      </c>
      <c r="F101" s="177"/>
      <c r="G101" s="178">
        <f t="shared" si="28"/>
        <v>0</v>
      </c>
      <c r="H101" s="157"/>
      <c r="I101" s="156">
        <f t="shared" si="29"/>
        <v>0</v>
      </c>
      <c r="J101" s="157"/>
      <c r="K101" s="156">
        <f t="shared" si="30"/>
        <v>0</v>
      </c>
      <c r="L101" s="156">
        <v>21</v>
      </c>
      <c r="M101" s="156">
        <f t="shared" si="31"/>
        <v>0</v>
      </c>
      <c r="N101" s="156">
        <v>0</v>
      </c>
      <c r="O101" s="156">
        <f t="shared" si="32"/>
        <v>0</v>
      </c>
      <c r="P101" s="156">
        <v>0</v>
      </c>
      <c r="Q101" s="156">
        <f t="shared" si="33"/>
        <v>0</v>
      </c>
      <c r="R101" s="156"/>
      <c r="S101" s="156" t="s">
        <v>164</v>
      </c>
      <c r="T101" s="156" t="s">
        <v>156</v>
      </c>
      <c r="U101" s="156">
        <v>0</v>
      </c>
      <c r="V101" s="156">
        <f t="shared" si="34"/>
        <v>0</v>
      </c>
      <c r="W101" s="156"/>
      <c r="X101" s="156" t="s">
        <v>157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158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>
      <c r="A102" s="173">
        <v>88</v>
      </c>
      <c r="B102" s="174" t="s">
        <v>951</v>
      </c>
      <c r="C102" s="183" t="s">
        <v>915</v>
      </c>
      <c r="D102" s="175" t="s">
        <v>570</v>
      </c>
      <c r="E102" s="176">
        <v>2</v>
      </c>
      <c r="F102" s="177"/>
      <c r="G102" s="178">
        <f t="shared" si="28"/>
        <v>0</v>
      </c>
      <c r="H102" s="157"/>
      <c r="I102" s="156">
        <f t="shared" si="29"/>
        <v>0</v>
      </c>
      <c r="J102" s="157"/>
      <c r="K102" s="156">
        <f t="shared" si="30"/>
        <v>0</v>
      </c>
      <c r="L102" s="156">
        <v>21</v>
      </c>
      <c r="M102" s="156">
        <f t="shared" si="31"/>
        <v>0</v>
      </c>
      <c r="N102" s="156">
        <v>0</v>
      </c>
      <c r="O102" s="156">
        <f t="shared" si="32"/>
        <v>0</v>
      </c>
      <c r="P102" s="156">
        <v>0</v>
      </c>
      <c r="Q102" s="156">
        <f t="shared" si="33"/>
        <v>0</v>
      </c>
      <c r="R102" s="156"/>
      <c r="S102" s="156" t="s">
        <v>164</v>
      </c>
      <c r="T102" s="156" t="s">
        <v>156</v>
      </c>
      <c r="U102" s="156">
        <v>0</v>
      </c>
      <c r="V102" s="156">
        <f t="shared" si="34"/>
        <v>0</v>
      </c>
      <c r="W102" s="156"/>
      <c r="X102" s="156" t="s">
        <v>157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>
      <c r="A103" s="173">
        <v>89</v>
      </c>
      <c r="B103" s="174" t="s">
        <v>952</v>
      </c>
      <c r="C103" s="183" t="s">
        <v>953</v>
      </c>
      <c r="D103" s="175" t="s">
        <v>570</v>
      </c>
      <c r="E103" s="176">
        <v>4</v>
      </c>
      <c r="F103" s="177"/>
      <c r="G103" s="178">
        <f t="shared" si="28"/>
        <v>0</v>
      </c>
      <c r="H103" s="157"/>
      <c r="I103" s="156">
        <f t="shared" si="29"/>
        <v>0</v>
      </c>
      <c r="J103" s="157"/>
      <c r="K103" s="156">
        <f t="shared" si="30"/>
        <v>0</v>
      </c>
      <c r="L103" s="156">
        <v>21</v>
      </c>
      <c r="M103" s="156">
        <f t="shared" si="31"/>
        <v>0</v>
      </c>
      <c r="N103" s="156">
        <v>0</v>
      </c>
      <c r="O103" s="156">
        <f t="shared" si="32"/>
        <v>0</v>
      </c>
      <c r="P103" s="156">
        <v>0</v>
      </c>
      <c r="Q103" s="156">
        <f t="shared" si="33"/>
        <v>0</v>
      </c>
      <c r="R103" s="156"/>
      <c r="S103" s="156" t="s">
        <v>164</v>
      </c>
      <c r="T103" s="156" t="s">
        <v>156</v>
      </c>
      <c r="U103" s="156">
        <v>0</v>
      </c>
      <c r="V103" s="156">
        <f t="shared" si="34"/>
        <v>0</v>
      </c>
      <c r="W103" s="156"/>
      <c r="X103" s="156" t="s">
        <v>157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158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>
      <c r="A104" s="173">
        <v>90</v>
      </c>
      <c r="B104" s="174" t="s">
        <v>954</v>
      </c>
      <c r="C104" s="183" t="s">
        <v>913</v>
      </c>
      <c r="D104" s="175" t="s">
        <v>570</v>
      </c>
      <c r="E104" s="176">
        <v>3</v>
      </c>
      <c r="F104" s="177"/>
      <c r="G104" s="178">
        <f t="shared" si="28"/>
        <v>0</v>
      </c>
      <c r="H104" s="157"/>
      <c r="I104" s="156">
        <f t="shared" si="29"/>
        <v>0</v>
      </c>
      <c r="J104" s="157"/>
      <c r="K104" s="156">
        <f t="shared" si="30"/>
        <v>0</v>
      </c>
      <c r="L104" s="156">
        <v>21</v>
      </c>
      <c r="M104" s="156">
        <f t="shared" si="31"/>
        <v>0</v>
      </c>
      <c r="N104" s="156">
        <v>0</v>
      </c>
      <c r="O104" s="156">
        <f t="shared" si="32"/>
        <v>0</v>
      </c>
      <c r="P104" s="156">
        <v>0</v>
      </c>
      <c r="Q104" s="156">
        <f t="shared" si="33"/>
        <v>0</v>
      </c>
      <c r="R104" s="156"/>
      <c r="S104" s="156" t="s">
        <v>164</v>
      </c>
      <c r="T104" s="156" t="s">
        <v>156</v>
      </c>
      <c r="U104" s="156">
        <v>0</v>
      </c>
      <c r="V104" s="156">
        <f t="shared" si="34"/>
        <v>0</v>
      </c>
      <c r="W104" s="156"/>
      <c r="X104" s="156" t="s">
        <v>157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158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73">
        <v>91</v>
      </c>
      <c r="B105" s="174" t="s">
        <v>955</v>
      </c>
      <c r="C105" s="183" t="s">
        <v>956</v>
      </c>
      <c r="D105" s="175" t="s">
        <v>570</v>
      </c>
      <c r="E105" s="176">
        <v>1</v>
      </c>
      <c r="F105" s="177"/>
      <c r="G105" s="178">
        <f t="shared" si="28"/>
        <v>0</v>
      </c>
      <c r="H105" s="157"/>
      <c r="I105" s="156">
        <f t="shared" si="29"/>
        <v>0</v>
      </c>
      <c r="J105" s="157"/>
      <c r="K105" s="156">
        <f t="shared" si="30"/>
        <v>0</v>
      </c>
      <c r="L105" s="156">
        <v>21</v>
      </c>
      <c r="M105" s="156">
        <f t="shared" si="31"/>
        <v>0</v>
      </c>
      <c r="N105" s="156">
        <v>0</v>
      </c>
      <c r="O105" s="156">
        <f t="shared" si="32"/>
        <v>0</v>
      </c>
      <c r="P105" s="156">
        <v>0</v>
      </c>
      <c r="Q105" s="156">
        <f t="shared" si="33"/>
        <v>0</v>
      </c>
      <c r="R105" s="156"/>
      <c r="S105" s="156" t="s">
        <v>164</v>
      </c>
      <c r="T105" s="156" t="s">
        <v>156</v>
      </c>
      <c r="U105" s="156">
        <v>0</v>
      </c>
      <c r="V105" s="156">
        <f t="shared" si="34"/>
        <v>0</v>
      </c>
      <c r="W105" s="156"/>
      <c r="X105" s="156" t="s">
        <v>157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158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73">
        <v>92</v>
      </c>
      <c r="B106" s="174" t="s">
        <v>957</v>
      </c>
      <c r="C106" s="183" t="s">
        <v>898</v>
      </c>
      <c r="D106" s="175" t="s">
        <v>570</v>
      </c>
      <c r="E106" s="176">
        <v>1</v>
      </c>
      <c r="F106" s="177"/>
      <c r="G106" s="178">
        <f t="shared" si="28"/>
        <v>0</v>
      </c>
      <c r="H106" s="157"/>
      <c r="I106" s="156">
        <f t="shared" si="29"/>
        <v>0</v>
      </c>
      <c r="J106" s="157"/>
      <c r="K106" s="156">
        <f t="shared" si="30"/>
        <v>0</v>
      </c>
      <c r="L106" s="156">
        <v>21</v>
      </c>
      <c r="M106" s="156">
        <f t="shared" si="31"/>
        <v>0</v>
      </c>
      <c r="N106" s="156">
        <v>0</v>
      </c>
      <c r="O106" s="156">
        <f t="shared" si="32"/>
        <v>0</v>
      </c>
      <c r="P106" s="156">
        <v>0</v>
      </c>
      <c r="Q106" s="156">
        <f t="shared" si="33"/>
        <v>0</v>
      </c>
      <c r="R106" s="156"/>
      <c r="S106" s="156" t="s">
        <v>164</v>
      </c>
      <c r="T106" s="156" t="s">
        <v>156</v>
      </c>
      <c r="U106" s="156">
        <v>0</v>
      </c>
      <c r="V106" s="156">
        <f t="shared" si="34"/>
        <v>0</v>
      </c>
      <c r="W106" s="156"/>
      <c r="X106" s="156" t="s">
        <v>157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158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73">
        <v>93</v>
      </c>
      <c r="B107" s="174" t="s">
        <v>958</v>
      </c>
      <c r="C107" s="183" t="s">
        <v>959</v>
      </c>
      <c r="D107" s="175" t="s">
        <v>785</v>
      </c>
      <c r="E107" s="176">
        <v>1</v>
      </c>
      <c r="F107" s="177"/>
      <c r="G107" s="178">
        <f t="shared" si="28"/>
        <v>0</v>
      </c>
      <c r="H107" s="157"/>
      <c r="I107" s="156">
        <f t="shared" si="29"/>
        <v>0</v>
      </c>
      <c r="J107" s="157"/>
      <c r="K107" s="156">
        <f t="shared" si="30"/>
        <v>0</v>
      </c>
      <c r="L107" s="156">
        <v>21</v>
      </c>
      <c r="M107" s="156">
        <f t="shared" si="31"/>
        <v>0</v>
      </c>
      <c r="N107" s="156">
        <v>0</v>
      </c>
      <c r="O107" s="156">
        <f t="shared" si="32"/>
        <v>0</v>
      </c>
      <c r="P107" s="156">
        <v>0</v>
      </c>
      <c r="Q107" s="156">
        <f t="shared" si="33"/>
        <v>0</v>
      </c>
      <c r="R107" s="156"/>
      <c r="S107" s="156" t="s">
        <v>164</v>
      </c>
      <c r="T107" s="156" t="s">
        <v>156</v>
      </c>
      <c r="U107" s="156">
        <v>0</v>
      </c>
      <c r="V107" s="156">
        <f t="shared" si="34"/>
        <v>0</v>
      </c>
      <c r="W107" s="156"/>
      <c r="X107" s="156" t="s">
        <v>157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158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73">
        <v>94</v>
      </c>
      <c r="B108" s="174" t="s">
        <v>960</v>
      </c>
      <c r="C108" s="183" t="s">
        <v>961</v>
      </c>
      <c r="D108" s="175" t="s">
        <v>570</v>
      </c>
      <c r="E108" s="176">
        <v>1</v>
      </c>
      <c r="F108" s="177"/>
      <c r="G108" s="178">
        <f t="shared" si="28"/>
        <v>0</v>
      </c>
      <c r="H108" s="157"/>
      <c r="I108" s="156">
        <f t="shared" si="29"/>
        <v>0</v>
      </c>
      <c r="J108" s="157"/>
      <c r="K108" s="156">
        <f t="shared" si="30"/>
        <v>0</v>
      </c>
      <c r="L108" s="156">
        <v>21</v>
      </c>
      <c r="M108" s="156">
        <f t="shared" si="31"/>
        <v>0</v>
      </c>
      <c r="N108" s="156">
        <v>0</v>
      </c>
      <c r="O108" s="156">
        <f t="shared" si="32"/>
        <v>0</v>
      </c>
      <c r="P108" s="156">
        <v>0</v>
      </c>
      <c r="Q108" s="156">
        <f t="shared" si="33"/>
        <v>0</v>
      </c>
      <c r="R108" s="156"/>
      <c r="S108" s="156" t="s">
        <v>164</v>
      </c>
      <c r="T108" s="156" t="s">
        <v>156</v>
      </c>
      <c r="U108" s="156">
        <v>0</v>
      </c>
      <c r="V108" s="156">
        <f t="shared" si="34"/>
        <v>0</v>
      </c>
      <c r="W108" s="156"/>
      <c r="X108" s="156" t="s">
        <v>157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158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73">
        <v>95</v>
      </c>
      <c r="B109" s="174" t="s">
        <v>962</v>
      </c>
      <c r="C109" s="183" t="s">
        <v>963</v>
      </c>
      <c r="D109" s="175" t="s">
        <v>570</v>
      </c>
      <c r="E109" s="176">
        <v>6</v>
      </c>
      <c r="F109" s="177"/>
      <c r="G109" s="178">
        <f t="shared" si="28"/>
        <v>0</v>
      </c>
      <c r="H109" s="157"/>
      <c r="I109" s="156">
        <f t="shared" si="29"/>
        <v>0</v>
      </c>
      <c r="J109" s="157"/>
      <c r="K109" s="156">
        <f t="shared" si="30"/>
        <v>0</v>
      </c>
      <c r="L109" s="156">
        <v>21</v>
      </c>
      <c r="M109" s="156">
        <f t="shared" si="31"/>
        <v>0</v>
      </c>
      <c r="N109" s="156">
        <v>0</v>
      </c>
      <c r="O109" s="156">
        <f t="shared" si="32"/>
        <v>0</v>
      </c>
      <c r="P109" s="156">
        <v>0</v>
      </c>
      <c r="Q109" s="156">
        <f t="shared" si="33"/>
        <v>0</v>
      </c>
      <c r="R109" s="156"/>
      <c r="S109" s="156" t="s">
        <v>164</v>
      </c>
      <c r="T109" s="156" t="s">
        <v>156</v>
      </c>
      <c r="U109" s="156">
        <v>0</v>
      </c>
      <c r="V109" s="156">
        <f t="shared" si="34"/>
        <v>0</v>
      </c>
      <c r="W109" s="156"/>
      <c r="X109" s="156" t="s">
        <v>157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158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73">
        <v>96</v>
      </c>
      <c r="B110" s="174" t="s">
        <v>964</v>
      </c>
      <c r="C110" s="183" t="s">
        <v>965</v>
      </c>
      <c r="D110" s="175" t="s">
        <v>570</v>
      </c>
      <c r="E110" s="176">
        <v>70</v>
      </c>
      <c r="F110" s="177"/>
      <c r="G110" s="178">
        <f t="shared" si="28"/>
        <v>0</v>
      </c>
      <c r="H110" s="157"/>
      <c r="I110" s="156">
        <f t="shared" si="29"/>
        <v>0</v>
      </c>
      <c r="J110" s="157"/>
      <c r="K110" s="156">
        <f t="shared" si="30"/>
        <v>0</v>
      </c>
      <c r="L110" s="156">
        <v>21</v>
      </c>
      <c r="M110" s="156">
        <f t="shared" si="31"/>
        <v>0</v>
      </c>
      <c r="N110" s="156">
        <v>0</v>
      </c>
      <c r="O110" s="156">
        <f t="shared" si="32"/>
        <v>0</v>
      </c>
      <c r="P110" s="156">
        <v>0</v>
      </c>
      <c r="Q110" s="156">
        <f t="shared" si="33"/>
        <v>0</v>
      </c>
      <c r="R110" s="156"/>
      <c r="S110" s="156" t="s">
        <v>164</v>
      </c>
      <c r="T110" s="156" t="s">
        <v>156</v>
      </c>
      <c r="U110" s="156">
        <v>0</v>
      </c>
      <c r="V110" s="156">
        <f t="shared" si="34"/>
        <v>0</v>
      </c>
      <c r="W110" s="156"/>
      <c r="X110" s="156" t="s">
        <v>157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158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>
      <c r="A111" s="173">
        <v>97</v>
      </c>
      <c r="B111" s="174" t="s">
        <v>966</v>
      </c>
      <c r="C111" s="183" t="s">
        <v>967</v>
      </c>
      <c r="D111" s="175" t="s">
        <v>570</v>
      </c>
      <c r="E111" s="176">
        <v>70</v>
      </c>
      <c r="F111" s="177"/>
      <c r="G111" s="178">
        <f t="shared" si="28"/>
        <v>0</v>
      </c>
      <c r="H111" s="157"/>
      <c r="I111" s="156">
        <f t="shared" si="29"/>
        <v>0</v>
      </c>
      <c r="J111" s="157"/>
      <c r="K111" s="156">
        <f t="shared" si="30"/>
        <v>0</v>
      </c>
      <c r="L111" s="156">
        <v>21</v>
      </c>
      <c r="M111" s="156">
        <f t="shared" si="31"/>
        <v>0</v>
      </c>
      <c r="N111" s="156">
        <v>0</v>
      </c>
      <c r="O111" s="156">
        <f t="shared" si="32"/>
        <v>0</v>
      </c>
      <c r="P111" s="156">
        <v>0</v>
      </c>
      <c r="Q111" s="156">
        <f t="shared" si="33"/>
        <v>0</v>
      </c>
      <c r="R111" s="156"/>
      <c r="S111" s="156" t="s">
        <v>164</v>
      </c>
      <c r="T111" s="156" t="s">
        <v>156</v>
      </c>
      <c r="U111" s="156">
        <v>0</v>
      </c>
      <c r="V111" s="156">
        <f t="shared" si="34"/>
        <v>0</v>
      </c>
      <c r="W111" s="156"/>
      <c r="X111" s="156" t="s">
        <v>157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158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>
      <c r="A112" s="173">
        <v>98</v>
      </c>
      <c r="B112" s="174" t="s">
        <v>968</v>
      </c>
      <c r="C112" s="183" t="s">
        <v>969</v>
      </c>
      <c r="D112" s="175" t="s">
        <v>570</v>
      </c>
      <c r="E112" s="176">
        <v>8</v>
      </c>
      <c r="F112" s="177"/>
      <c r="G112" s="178">
        <f t="shared" si="28"/>
        <v>0</v>
      </c>
      <c r="H112" s="157"/>
      <c r="I112" s="156">
        <f t="shared" si="29"/>
        <v>0</v>
      </c>
      <c r="J112" s="157"/>
      <c r="K112" s="156">
        <f t="shared" si="30"/>
        <v>0</v>
      </c>
      <c r="L112" s="156">
        <v>21</v>
      </c>
      <c r="M112" s="156">
        <f t="shared" si="31"/>
        <v>0</v>
      </c>
      <c r="N112" s="156">
        <v>0</v>
      </c>
      <c r="O112" s="156">
        <f t="shared" si="32"/>
        <v>0</v>
      </c>
      <c r="P112" s="156">
        <v>0</v>
      </c>
      <c r="Q112" s="156">
        <f t="shared" si="33"/>
        <v>0</v>
      </c>
      <c r="R112" s="156"/>
      <c r="S112" s="156" t="s">
        <v>164</v>
      </c>
      <c r="T112" s="156" t="s">
        <v>156</v>
      </c>
      <c r="U112" s="156">
        <v>0</v>
      </c>
      <c r="V112" s="156">
        <f t="shared" si="34"/>
        <v>0</v>
      </c>
      <c r="W112" s="156"/>
      <c r="X112" s="156" t="s">
        <v>157</v>
      </c>
      <c r="Y112" s="147"/>
      <c r="Z112" s="147"/>
      <c r="AA112" s="147"/>
      <c r="AB112" s="147"/>
      <c r="AC112" s="147"/>
      <c r="AD112" s="147"/>
      <c r="AE112" s="147"/>
      <c r="AF112" s="147"/>
      <c r="AG112" s="147" t="s">
        <v>158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>
      <c r="A113" s="173">
        <v>99</v>
      </c>
      <c r="B113" s="174" t="s">
        <v>970</v>
      </c>
      <c r="C113" s="183" t="s">
        <v>971</v>
      </c>
      <c r="D113" s="175" t="s">
        <v>570</v>
      </c>
      <c r="E113" s="176">
        <v>24</v>
      </c>
      <c r="F113" s="177"/>
      <c r="G113" s="178">
        <f t="shared" si="28"/>
        <v>0</v>
      </c>
      <c r="H113" s="157"/>
      <c r="I113" s="156">
        <f t="shared" si="29"/>
        <v>0</v>
      </c>
      <c r="J113" s="157"/>
      <c r="K113" s="156">
        <f t="shared" si="30"/>
        <v>0</v>
      </c>
      <c r="L113" s="156">
        <v>21</v>
      </c>
      <c r="M113" s="156">
        <f t="shared" si="31"/>
        <v>0</v>
      </c>
      <c r="N113" s="156">
        <v>0</v>
      </c>
      <c r="O113" s="156">
        <f t="shared" si="32"/>
        <v>0</v>
      </c>
      <c r="P113" s="156">
        <v>0</v>
      </c>
      <c r="Q113" s="156">
        <f t="shared" si="33"/>
        <v>0</v>
      </c>
      <c r="R113" s="156"/>
      <c r="S113" s="156" t="s">
        <v>164</v>
      </c>
      <c r="T113" s="156" t="s">
        <v>156</v>
      </c>
      <c r="U113" s="156">
        <v>0</v>
      </c>
      <c r="V113" s="156">
        <f t="shared" si="34"/>
        <v>0</v>
      </c>
      <c r="W113" s="156"/>
      <c r="X113" s="156" t="s">
        <v>157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158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>
      <c r="A114" s="173">
        <v>100</v>
      </c>
      <c r="B114" s="174" t="s">
        <v>972</v>
      </c>
      <c r="C114" s="183" t="s">
        <v>973</v>
      </c>
      <c r="D114" s="175" t="s">
        <v>570</v>
      </c>
      <c r="E114" s="176">
        <v>140</v>
      </c>
      <c r="F114" s="177"/>
      <c r="G114" s="178">
        <f t="shared" si="28"/>
        <v>0</v>
      </c>
      <c r="H114" s="157"/>
      <c r="I114" s="156">
        <f t="shared" si="29"/>
        <v>0</v>
      </c>
      <c r="J114" s="157"/>
      <c r="K114" s="156">
        <f t="shared" si="30"/>
        <v>0</v>
      </c>
      <c r="L114" s="156">
        <v>21</v>
      </c>
      <c r="M114" s="156">
        <f t="shared" si="31"/>
        <v>0</v>
      </c>
      <c r="N114" s="156">
        <v>0</v>
      </c>
      <c r="O114" s="156">
        <f t="shared" si="32"/>
        <v>0</v>
      </c>
      <c r="P114" s="156">
        <v>0</v>
      </c>
      <c r="Q114" s="156">
        <f t="shared" si="33"/>
        <v>0</v>
      </c>
      <c r="R114" s="156"/>
      <c r="S114" s="156" t="s">
        <v>164</v>
      </c>
      <c r="T114" s="156" t="s">
        <v>156</v>
      </c>
      <c r="U114" s="156">
        <v>0</v>
      </c>
      <c r="V114" s="156">
        <f t="shared" si="34"/>
        <v>0</v>
      </c>
      <c r="W114" s="156"/>
      <c r="X114" s="156" t="s">
        <v>157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158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>
      <c r="A115" s="173">
        <v>101</v>
      </c>
      <c r="B115" s="174" t="s">
        <v>974</v>
      </c>
      <c r="C115" s="183" t="s">
        <v>975</v>
      </c>
      <c r="D115" s="175" t="s">
        <v>570</v>
      </c>
      <c r="E115" s="176">
        <v>14</v>
      </c>
      <c r="F115" s="177"/>
      <c r="G115" s="178">
        <f t="shared" si="28"/>
        <v>0</v>
      </c>
      <c r="H115" s="157"/>
      <c r="I115" s="156">
        <f t="shared" si="29"/>
        <v>0</v>
      </c>
      <c r="J115" s="157"/>
      <c r="K115" s="156">
        <f t="shared" si="30"/>
        <v>0</v>
      </c>
      <c r="L115" s="156">
        <v>21</v>
      </c>
      <c r="M115" s="156">
        <f t="shared" si="31"/>
        <v>0</v>
      </c>
      <c r="N115" s="156">
        <v>0</v>
      </c>
      <c r="O115" s="156">
        <f t="shared" si="32"/>
        <v>0</v>
      </c>
      <c r="P115" s="156">
        <v>0</v>
      </c>
      <c r="Q115" s="156">
        <f t="shared" si="33"/>
        <v>0</v>
      </c>
      <c r="R115" s="156"/>
      <c r="S115" s="156" t="s">
        <v>164</v>
      </c>
      <c r="T115" s="156" t="s">
        <v>156</v>
      </c>
      <c r="U115" s="156">
        <v>0</v>
      </c>
      <c r="V115" s="156">
        <f t="shared" si="34"/>
        <v>0</v>
      </c>
      <c r="W115" s="156"/>
      <c r="X115" s="156" t="s">
        <v>157</v>
      </c>
      <c r="Y115" s="147"/>
      <c r="Z115" s="147"/>
      <c r="AA115" s="147"/>
      <c r="AB115" s="147"/>
      <c r="AC115" s="147"/>
      <c r="AD115" s="147"/>
      <c r="AE115" s="147"/>
      <c r="AF115" s="147"/>
      <c r="AG115" s="147" t="s">
        <v>158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>
      <c r="A116" s="173">
        <v>102</v>
      </c>
      <c r="B116" s="174" t="s">
        <v>976</v>
      </c>
      <c r="C116" s="183" t="s">
        <v>977</v>
      </c>
      <c r="D116" s="175" t="s">
        <v>570</v>
      </c>
      <c r="E116" s="176">
        <v>80</v>
      </c>
      <c r="F116" s="177"/>
      <c r="G116" s="178">
        <f t="shared" si="28"/>
        <v>0</v>
      </c>
      <c r="H116" s="157"/>
      <c r="I116" s="156">
        <f t="shared" si="29"/>
        <v>0</v>
      </c>
      <c r="J116" s="157"/>
      <c r="K116" s="156">
        <f t="shared" si="30"/>
        <v>0</v>
      </c>
      <c r="L116" s="156">
        <v>21</v>
      </c>
      <c r="M116" s="156">
        <f t="shared" si="31"/>
        <v>0</v>
      </c>
      <c r="N116" s="156">
        <v>0</v>
      </c>
      <c r="O116" s="156">
        <f t="shared" si="32"/>
        <v>0</v>
      </c>
      <c r="P116" s="156">
        <v>0</v>
      </c>
      <c r="Q116" s="156">
        <f t="shared" si="33"/>
        <v>0</v>
      </c>
      <c r="R116" s="156"/>
      <c r="S116" s="156" t="s">
        <v>164</v>
      </c>
      <c r="T116" s="156" t="s">
        <v>156</v>
      </c>
      <c r="U116" s="156">
        <v>0</v>
      </c>
      <c r="V116" s="156">
        <f t="shared" si="34"/>
        <v>0</v>
      </c>
      <c r="W116" s="156"/>
      <c r="X116" s="156" t="s">
        <v>157</v>
      </c>
      <c r="Y116" s="147"/>
      <c r="Z116" s="147"/>
      <c r="AA116" s="147"/>
      <c r="AB116" s="147"/>
      <c r="AC116" s="147"/>
      <c r="AD116" s="147"/>
      <c r="AE116" s="147"/>
      <c r="AF116" s="147"/>
      <c r="AG116" s="147" t="s">
        <v>158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>
      <c r="A117" s="173">
        <v>103</v>
      </c>
      <c r="B117" s="174" t="s">
        <v>978</v>
      </c>
      <c r="C117" s="183" t="s">
        <v>905</v>
      </c>
      <c r="D117" s="175" t="s">
        <v>570</v>
      </c>
      <c r="E117" s="176">
        <v>60</v>
      </c>
      <c r="F117" s="177"/>
      <c r="G117" s="178">
        <f t="shared" si="28"/>
        <v>0</v>
      </c>
      <c r="H117" s="157"/>
      <c r="I117" s="156">
        <f t="shared" si="29"/>
        <v>0</v>
      </c>
      <c r="J117" s="157"/>
      <c r="K117" s="156">
        <f t="shared" si="30"/>
        <v>0</v>
      </c>
      <c r="L117" s="156">
        <v>21</v>
      </c>
      <c r="M117" s="156">
        <f t="shared" si="31"/>
        <v>0</v>
      </c>
      <c r="N117" s="156">
        <v>0</v>
      </c>
      <c r="O117" s="156">
        <f t="shared" si="32"/>
        <v>0</v>
      </c>
      <c r="P117" s="156">
        <v>0</v>
      </c>
      <c r="Q117" s="156">
        <f t="shared" si="33"/>
        <v>0</v>
      </c>
      <c r="R117" s="156"/>
      <c r="S117" s="156" t="s">
        <v>164</v>
      </c>
      <c r="T117" s="156" t="s">
        <v>156</v>
      </c>
      <c r="U117" s="156">
        <v>0</v>
      </c>
      <c r="V117" s="156">
        <f t="shared" si="34"/>
        <v>0</v>
      </c>
      <c r="W117" s="156"/>
      <c r="X117" s="156" t="s">
        <v>157</v>
      </c>
      <c r="Y117" s="147"/>
      <c r="Z117" s="147"/>
      <c r="AA117" s="147"/>
      <c r="AB117" s="147"/>
      <c r="AC117" s="147"/>
      <c r="AD117" s="147"/>
      <c r="AE117" s="147"/>
      <c r="AF117" s="147"/>
      <c r="AG117" s="147" t="s">
        <v>158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>
      <c r="A118" s="173">
        <v>104</v>
      </c>
      <c r="B118" s="174" t="s">
        <v>979</v>
      </c>
      <c r="C118" s="183" t="s">
        <v>890</v>
      </c>
      <c r="D118" s="175" t="s">
        <v>785</v>
      </c>
      <c r="E118" s="176">
        <v>350</v>
      </c>
      <c r="F118" s="177"/>
      <c r="G118" s="178">
        <f t="shared" si="28"/>
        <v>0</v>
      </c>
      <c r="H118" s="157"/>
      <c r="I118" s="156">
        <f t="shared" si="29"/>
        <v>0</v>
      </c>
      <c r="J118" s="157"/>
      <c r="K118" s="156">
        <f t="shared" si="30"/>
        <v>0</v>
      </c>
      <c r="L118" s="156">
        <v>21</v>
      </c>
      <c r="M118" s="156">
        <f t="shared" si="31"/>
        <v>0</v>
      </c>
      <c r="N118" s="156">
        <v>0</v>
      </c>
      <c r="O118" s="156">
        <f t="shared" si="32"/>
        <v>0</v>
      </c>
      <c r="P118" s="156">
        <v>0</v>
      </c>
      <c r="Q118" s="156">
        <f t="shared" si="33"/>
        <v>0</v>
      </c>
      <c r="R118" s="156"/>
      <c r="S118" s="156" t="s">
        <v>164</v>
      </c>
      <c r="T118" s="156" t="s">
        <v>156</v>
      </c>
      <c r="U118" s="156">
        <v>0</v>
      </c>
      <c r="V118" s="156">
        <f t="shared" si="34"/>
        <v>0</v>
      </c>
      <c r="W118" s="156"/>
      <c r="X118" s="156" t="s">
        <v>157</v>
      </c>
      <c r="Y118" s="147"/>
      <c r="Z118" s="147"/>
      <c r="AA118" s="147"/>
      <c r="AB118" s="147"/>
      <c r="AC118" s="147"/>
      <c r="AD118" s="147"/>
      <c r="AE118" s="147"/>
      <c r="AF118" s="147"/>
      <c r="AG118" s="147" t="s">
        <v>158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>
      <c r="A119" s="173">
        <v>105</v>
      </c>
      <c r="B119" s="174" t="s">
        <v>980</v>
      </c>
      <c r="C119" s="183" t="s">
        <v>981</v>
      </c>
      <c r="D119" s="175" t="s">
        <v>570</v>
      </c>
      <c r="E119" s="176">
        <v>30</v>
      </c>
      <c r="F119" s="177"/>
      <c r="G119" s="178">
        <f t="shared" si="28"/>
        <v>0</v>
      </c>
      <c r="H119" s="157"/>
      <c r="I119" s="156">
        <f t="shared" si="29"/>
        <v>0</v>
      </c>
      <c r="J119" s="157"/>
      <c r="K119" s="156">
        <f t="shared" si="30"/>
        <v>0</v>
      </c>
      <c r="L119" s="156">
        <v>21</v>
      </c>
      <c r="M119" s="156">
        <f t="shared" si="31"/>
        <v>0</v>
      </c>
      <c r="N119" s="156">
        <v>0</v>
      </c>
      <c r="O119" s="156">
        <f t="shared" si="32"/>
        <v>0</v>
      </c>
      <c r="P119" s="156">
        <v>0</v>
      </c>
      <c r="Q119" s="156">
        <f t="shared" si="33"/>
        <v>0</v>
      </c>
      <c r="R119" s="156"/>
      <c r="S119" s="156" t="s">
        <v>164</v>
      </c>
      <c r="T119" s="156" t="s">
        <v>156</v>
      </c>
      <c r="U119" s="156">
        <v>0</v>
      </c>
      <c r="V119" s="156">
        <f t="shared" si="34"/>
        <v>0</v>
      </c>
      <c r="W119" s="156"/>
      <c r="X119" s="156" t="s">
        <v>157</v>
      </c>
      <c r="Y119" s="147"/>
      <c r="Z119" s="147"/>
      <c r="AA119" s="147"/>
      <c r="AB119" s="147"/>
      <c r="AC119" s="147"/>
      <c r="AD119" s="147"/>
      <c r="AE119" s="147"/>
      <c r="AF119" s="147"/>
      <c r="AG119" s="147" t="s">
        <v>158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>
      <c r="A120" s="173">
        <v>106</v>
      </c>
      <c r="B120" s="174" t="s">
        <v>982</v>
      </c>
      <c r="C120" s="183" t="s">
        <v>983</v>
      </c>
      <c r="D120" s="175" t="s">
        <v>570</v>
      </c>
      <c r="E120" s="176">
        <v>3</v>
      </c>
      <c r="F120" s="177"/>
      <c r="G120" s="178">
        <f t="shared" si="28"/>
        <v>0</v>
      </c>
      <c r="H120" s="157"/>
      <c r="I120" s="156">
        <f t="shared" si="29"/>
        <v>0</v>
      </c>
      <c r="J120" s="157"/>
      <c r="K120" s="156">
        <f t="shared" si="30"/>
        <v>0</v>
      </c>
      <c r="L120" s="156">
        <v>21</v>
      </c>
      <c r="M120" s="156">
        <f t="shared" si="31"/>
        <v>0</v>
      </c>
      <c r="N120" s="156">
        <v>0</v>
      </c>
      <c r="O120" s="156">
        <f t="shared" si="32"/>
        <v>0</v>
      </c>
      <c r="P120" s="156">
        <v>0</v>
      </c>
      <c r="Q120" s="156">
        <f t="shared" si="33"/>
        <v>0</v>
      </c>
      <c r="R120" s="156"/>
      <c r="S120" s="156" t="s">
        <v>164</v>
      </c>
      <c r="T120" s="156" t="s">
        <v>156</v>
      </c>
      <c r="U120" s="156">
        <v>0</v>
      </c>
      <c r="V120" s="156">
        <f t="shared" si="34"/>
        <v>0</v>
      </c>
      <c r="W120" s="156"/>
      <c r="X120" s="156" t="s">
        <v>157</v>
      </c>
      <c r="Y120" s="147"/>
      <c r="Z120" s="147"/>
      <c r="AA120" s="147"/>
      <c r="AB120" s="147"/>
      <c r="AC120" s="147"/>
      <c r="AD120" s="147"/>
      <c r="AE120" s="147"/>
      <c r="AF120" s="147"/>
      <c r="AG120" s="147" t="s">
        <v>158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>
      <c r="A121" s="173">
        <v>107</v>
      </c>
      <c r="B121" s="174" t="s">
        <v>984</v>
      </c>
      <c r="C121" s="183" t="s">
        <v>985</v>
      </c>
      <c r="D121" s="175" t="s">
        <v>570</v>
      </c>
      <c r="E121" s="176">
        <v>3</v>
      </c>
      <c r="F121" s="177"/>
      <c r="G121" s="178">
        <f t="shared" si="28"/>
        <v>0</v>
      </c>
      <c r="H121" s="157"/>
      <c r="I121" s="156">
        <f t="shared" si="29"/>
        <v>0</v>
      </c>
      <c r="J121" s="157"/>
      <c r="K121" s="156">
        <f t="shared" si="30"/>
        <v>0</v>
      </c>
      <c r="L121" s="156">
        <v>21</v>
      </c>
      <c r="M121" s="156">
        <f t="shared" si="31"/>
        <v>0</v>
      </c>
      <c r="N121" s="156">
        <v>0</v>
      </c>
      <c r="O121" s="156">
        <f t="shared" si="32"/>
        <v>0</v>
      </c>
      <c r="P121" s="156">
        <v>0</v>
      </c>
      <c r="Q121" s="156">
        <f t="shared" si="33"/>
        <v>0</v>
      </c>
      <c r="R121" s="156"/>
      <c r="S121" s="156" t="s">
        <v>164</v>
      </c>
      <c r="T121" s="156" t="s">
        <v>156</v>
      </c>
      <c r="U121" s="156">
        <v>0</v>
      </c>
      <c r="V121" s="156">
        <f t="shared" si="34"/>
        <v>0</v>
      </c>
      <c r="W121" s="156"/>
      <c r="X121" s="156" t="s">
        <v>157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158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>
      <c r="A122" s="173">
        <v>108</v>
      </c>
      <c r="B122" s="174" t="s">
        <v>986</v>
      </c>
      <c r="C122" s="183" t="s">
        <v>987</v>
      </c>
      <c r="D122" s="175" t="s">
        <v>570</v>
      </c>
      <c r="E122" s="176">
        <v>2</v>
      </c>
      <c r="F122" s="177"/>
      <c r="G122" s="178">
        <f t="shared" si="28"/>
        <v>0</v>
      </c>
      <c r="H122" s="157"/>
      <c r="I122" s="156">
        <f t="shared" si="29"/>
        <v>0</v>
      </c>
      <c r="J122" s="157"/>
      <c r="K122" s="156">
        <f t="shared" si="30"/>
        <v>0</v>
      </c>
      <c r="L122" s="156">
        <v>21</v>
      </c>
      <c r="M122" s="156">
        <f t="shared" si="31"/>
        <v>0</v>
      </c>
      <c r="N122" s="156">
        <v>0</v>
      </c>
      <c r="O122" s="156">
        <f t="shared" si="32"/>
        <v>0</v>
      </c>
      <c r="P122" s="156">
        <v>0</v>
      </c>
      <c r="Q122" s="156">
        <f t="shared" si="33"/>
        <v>0</v>
      </c>
      <c r="R122" s="156"/>
      <c r="S122" s="156" t="s">
        <v>164</v>
      </c>
      <c r="T122" s="156" t="s">
        <v>156</v>
      </c>
      <c r="U122" s="156">
        <v>0</v>
      </c>
      <c r="V122" s="156">
        <f t="shared" si="34"/>
        <v>0</v>
      </c>
      <c r="W122" s="156"/>
      <c r="X122" s="156" t="s">
        <v>157</v>
      </c>
      <c r="Y122" s="147"/>
      <c r="Z122" s="147"/>
      <c r="AA122" s="147"/>
      <c r="AB122" s="147"/>
      <c r="AC122" s="147"/>
      <c r="AD122" s="147"/>
      <c r="AE122" s="147"/>
      <c r="AF122" s="147"/>
      <c r="AG122" s="147" t="s">
        <v>158</v>
      </c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>
      <c r="A123" s="173">
        <v>109</v>
      </c>
      <c r="B123" s="174" t="s">
        <v>988</v>
      </c>
      <c r="C123" s="183" t="s">
        <v>989</v>
      </c>
      <c r="D123" s="175" t="s">
        <v>570</v>
      </c>
      <c r="E123" s="176">
        <v>2</v>
      </c>
      <c r="F123" s="177"/>
      <c r="G123" s="178">
        <f t="shared" si="28"/>
        <v>0</v>
      </c>
      <c r="H123" s="157"/>
      <c r="I123" s="156">
        <f t="shared" si="29"/>
        <v>0</v>
      </c>
      <c r="J123" s="157"/>
      <c r="K123" s="156">
        <f t="shared" si="30"/>
        <v>0</v>
      </c>
      <c r="L123" s="156">
        <v>21</v>
      </c>
      <c r="M123" s="156">
        <f t="shared" si="31"/>
        <v>0</v>
      </c>
      <c r="N123" s="156">
        <v>0</v>
      </c>
      <c r="O123" s="156">
        <f t="shared" si="32"/>
        <v>0</v>
      </c>
      <c r="P123" s="156">
        <v>0</v>
      </c>
      <c r="Q123" s="156">
        <f t="shared" si="33"/>
        <v>0</v>
      </c>
      <c r="R123" s="156"/>
      <c r="S123" s="156" t="s">
        <v>164</v>
      </c>
      <c r="T123" s="156" t="s">
        <v>156</v>
      </c>
      <c r="U123" s="156">
        <v>0</v>
      </c>
      <c r="V123" s="156">
        <f t="shared" si="34"/>
        <v>0</v>
      </c>
      <c r="W123" s="156"/>
      <c r="X123" s="156" t="s">
        <v>157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158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>
      <c r="A124" s="173">
        <v>110</v>
      </c>
      <c r="B124" s="174" t="s">
        <v>990</v>
      </c>
      <c r="C124" s="183" t="s">
        <v>991</v>
      </c>
      <c r="D124" s="175" t="s">
        <v>570</v>
      </c>
      <c r="E124" s="176">
        <v>2</v>
      </c>
      <c r="F124" s="177"/>
      <c r="G124" s="178">
        <f t="shared" si="28"/>
        <v>0</v>
      </c>
      <c r="H124" s="157"/>
      <c r="I124" s="156">
        <f t="shared" si="29"/>
        <v>0</v>
      </c>
      <c r="J124" s="157"/>
      <c r="K124" s="156">
        <f t="shared" si="30"/>
        <v>0</v>
      </c>
      <c r="L124" s="156">
        <v>21</v>
      </c>
      <c r="M124" s="156">
        <f t="shared" si="31"/>
        <v>0</v>
      </c>
      <c r="N124" s="156">
        <v>0</v>
      </c>
      <c r="O124" s="156">
        <f t="shared" si="32"/>
        <v>0</v>
      </c>
      <c r="P124" s="156">
        <v>0</v>
      </c>
      <c r="Q124" s="156">
        <f t="shared" si="33"/>
        <v>0</v>
      </c>
      <c r="R124" s="156"/>
      <c r="S124" s="156" t="s">
        <v>164</v>
      </c>
      <c r="T124" s="156" t="s">
        <v>156</v>
      </c>
      <c r="U124" s="156">
        <v>0</v>
      </c>
      <c r="V124" s="156">
        <f t="shared" si="34"/>
        <v>0</v>
      </c>
      <c r="W124" s="156"/>
      <c r="X124" s="156" t="s">
        <v>157</v>
      </c>
      <c r="Y124" s="147"/>
      <c r="Z124" s="147"/>
      <c r="AA124" s="147"/>
      <c r="AB124" s="147"/>
      <c r="AC124" s="147"/>
      <c r="AD124" s="147"/>
      <c r="AE124" s="147"/>
      <c r="AF124" s="147"/>
      <c r="AG124" s="147" t="s">
        <v>158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>
      <c r="A125" s="173">
        <v>111</v>
      </c>
      <c r="B125" s="174" t="s">
        <v>992</v>
      </c>
      <c r="C125" s="183" t="s">
        <v>993</v>
      </c>
      <c r="D125" s="175" t="s">
        <v>570</v>
      </c>
      <c r="E125" s="176">
        <v>3</v>
      </c>
      <c r="F125" s="177"/>
      <c r="G125" s="178">
        <f t="shared" si="28"/>
        <v>0</v>
      </c>
      <c r="H125" s="157"/>
      <c r="I125" s="156">
        <f t="shared" si="29"/>
        <v>0</v>
      </c>
      <c r="J125" s="157"/>
      <c r="K125" s="156">
        <f t="shared" si="30"/>
        <v>0</v>
      </c>
      <c r="L125" s="156">
        <v>21</v>
      </c>
      <c r="M125" s="156">
        <f t="shared" si="31"/>
        <v>0</v>
      </c>
      <c r="N125" s="156">
        <v>0</v>
      </c>
      <c r="O125" s="156">
        <f t="shared" si="32"/>
        <v>0</v>
      </c>
      <c r="P125" s="156">
        <v>0</v>
      </c>
      <c r="Q125" s="156">
        <f t="shared" si="33"/>
        <v>0</v>
      </c>
      <c r="R125" s="156"/>
      <c r="S125" s="156" t="s">
        <v>164</v>
      </c>
      <c r="T125" s="156" t="s">
        <v>156</v>
      </c>
      <c r="U125" s="156">
        <v>0</v>
      </c>
      <c r="V125" s="156">
        <f t="shared" si="34"/>
        <v>0</v>
      </c>
      <c r="W125" s="156"/>
      <c r="X125" s="156" t="s">
        <v>157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158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>
      <c r="A126" s="173">
        <v>112</v>
      </c>
      <c r="B126" s="174" t="s">
        <v>994</v>
      </c>
      <c r="C126" s="183" t="s">
        <v>995</v>
      </c>
      <c r="D126" s="175" t="s">
        <v>570</v>
      </c>
      <c r="E126" s="176">
        <v>1</v>
      </c>
      <c r="F126" s="177"/>
      <c r="G126" s="178">
        <f t="shared" si="28"/>
        <v>0</v>
      </c>
      <c r="H126" s="157"/>
      <c r="I126" s="156">
        <f t="shared" si="29"/>
        <v>0</v>
      </c>
      <c r="J126" s="157"/>
      <c r="K126" s="156">
        <f t="shared" si="30"/>
        <v>0</v>
      </c>
      <c r="L126" s="156">
        <v>21</v>
      </c>
      <c r="M126" s="156">
        <f t="shared" si="31"/>
        <v>0</v>
      </c>
      <c r="N126" s="156">
        <v>0</v>
      </c>
      <c r="O126" s="156">
        <f t="shared" si="32"/>
        <v>0</v>
      </c>
      <c r="P126" s="156">
        <v>0</v>
      </c>
      <c r="Q126" s="156">
        <f t="shared" si="33"/>
        <v>0</v>
      </c>
      <c r="R126" s="156"/>
      <c r="S126" s="156" t="s">
        <v>164</v>
      </c>
      <c r="T126" s="156" t="s">
        <v>156</v>
      </c>
      <c r="U126" s="156">
        <v>0</v>
      </c>
      <c r="V126" s="156">
        <f t="shared" si="34"/>
        <v>0</v>
      </c>
      <c r="W126" s="156"/>
      <c r="X126" s="156" t="s">
        <v>157</v>
      </c>
      <c r="Y126" s="147"/>
      <c r="Z126" s="147"/>
      <c r="AA126" s="147"/>
      <c r="AB126" s="147"/>
      <c r="AC126" s="147"/>
      <c r="AD126" s="147"/>
      <c r="AE126" s="147"/>
      <c r="AF126" s="147"/>
      <c r="AG126" s="147" t="s">
        <v>158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>
      <c r="A127" s="173">
        <v>113</v>
      </c>
      <c r="B127" s="174" t="s">
        <v>996</v>
      </c>
      <c r="C127" s="183" t="s">
        <v>997</v>
      </c>
      <c r="D127" s="175" t="s">
        <v>570</v>
      </c>
      <c r="E127" s="176">
        <v>1</v>
      </c>
      <c r="F127" s="177"/>
      <c r="G127" s="178">
        <f t="shared" si="28"/>
        <v>0</v>
      </c>
      <c r="H127" s="157"/>
      <c r="I127" s="156">
        <f t="shared" si="29"/>
        <v>0</v>
      </c>
      <c r="J127" s="157"/>
      <c r="K127" s="156">
        <f t="shared" si="30"/>
        <v>0</v>
      </c>
      <c r="L127" s="156">
        <v>21</v>
      </c>
      <c r="M127" s="156">
        <f t="shared" si="31"/>
        <v>0</v>
      </c>
      <c r="N127" s="156">
        <v>0</v>
      </c>
      <c r="O127" s="156">
        <f t="shared" si="32"/>
        <v>0</v>
      </c>
      <c r="P127" s="156">
        <v>0</v>
      </c>
      <c r="Q127" s="156">
        <f t="shared" si="33"/>
        <v>0</v>
      </c>
      <c r="R127" s="156"/>
      <c r="S127" s="156" t="s">
        <v>164</v>
      </c>
      <c r="T127" s="156" t="s">
        <v>156</v>
      </c>
      <c r="U127" s="156">
        <v>0</v>
      </c>
      <c r="V127" s="156">
        <f t="shared" si="34"/>
        <v>0</v>
      </c>
      <c r="W127" s="156"/>
      <c r="X127" s="156" t="s">
        <v>157</v>
      </c>
      <c r="Y127" s="147"/>
      <c r="Z127" s="147"/>
      <c r="AA127" s="147"/>
      <c r="AB127" s="147"/>
      <c r="AC127" s="147"/>
      <c r="AD127" s="147"/>
      <c r="AE127" s="147"/>
      <c r="AF127" s="147"/>
      <c r="AG127" s="147" t="s">
        <v>158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>
      <c r="A128" s="173">
        <v>114</v>
      </c>
      <c r="B128" s="174" t="s">
        <v>998</v>
      </c>
      <c r="C128" s="183" t="s">
        <v>999</v>
      </c>
      <c r="D128" s="175" t="s">
        <v>570</v>
      </c>
      <c r="E128" s="176">
        <v>3</v>
      </c>
      <c r="F128" s="177"/>
      <c r="G128" s="178">
        <f t="shared" si="28"/>
        <v>0</v>
      </c>
      <c r="H128" s="157"/>
      <c r="I128" s="156">
        <f t="shared" si="29"/>
        <v>0</v>
      </c>
      <c r="J128" s="157"/>
      <c r="K128" s="156">
        <f t="shared" si="30"/>
        <v>0</v>
      </c>
      <c r="L128" s="156">
        <v>21</v>
      </c>
      <c r="M128" s="156">
        <f t="shared" si="31"/>
        <v>0</v>
      </c>
      <c r="N128" s="156">
        <v>0</v>
      </c>
      <c r="O128" s="156">
        <f t="shared" si="32"/>
        <v>0</v>
      </c>
      <c r="P128" s="156">
        <v>0</v>
      </c>
      <c r="Q128" s="156">
        <f t="shared" si="33"/>
        <v>0</v>
      </c>
      <c r="R128" s="156"/>
      <c r="S128" s="156" t="s">
        <v>164</v>
      </c>
      <c r="T128" s="156" t="s">
        <v>156</v>
      </c>
      <c r="U128" s="156">
        <v>0</v>
      </c>
      <c r="V128" s="156">
        <f t="shared" si="34"/>
        <v>0</v>
      </c>
      <c r="W128" s="156"/>
      <c r="X128" s="156" t="s">
        <v>157</v>
      </c>
      <c r="Y128" s="147"/>
      <c r="Z128" s="147"/>
      <c r="AA128" s="147"/>
      <c r="AB128" s="147"/>
      <c r="AC128" s="147"/>
      <c r="AD128" s="147"/>
      <c r="AE128" s="147"/>
      <c r="AF128" s="147"/>
      <c r="AG128" s="147" t="s">
        <v>158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>
      <c r="A129" s="173">
        <v>115</v>
      </c>
      <c r="B129" s="174" t="s">
        <v>1000</v>
      </c>
      <c r="C129" s="183" t="s">
        <v>1001</v>
      </c>
      <c r="D129" s="175" t="s">
        <v>570</v>
      </c>
      <c r="E129" s="176">
        <v>2</v>
      </c>
      <c r="F129" s="177"/>
      <c r="G129" s="178">
        <f t="shared" si="28"/>
        <v>0</v>
      </c>
      <c r="H129" s="157"/>
      <c r="I129" s="156">
        <f t="shared" si="29"/>
        <v>0</v>
      </c>
      <c r="J129" s="157"/>
      <c r="K129" s="156">
        <f t="shared" si="30"/>
        <v>0</v>
      </c>
      <c r="L129" s="156">
        <v>21</v>
      </c>
      <c r="M129" s="156">
        <f t="shared" si="31"/>
        <v>0</v>
      </c>
      <c r="N129" s="156">
        <v>0</v>
      </c>
      <c r="O129" s="156">
        <f t="shared" si="32"/>
        <v>0</v>
      </c>
      <c r="P129" s="156">
        <v>0</v>
      </c>
      <c r="Q129" s="156">
        <f t="shared" si="33"/>
        <v>0</v>
      </c>
      <c r="R129" s="156"/>
      <c r="S129" s="156" t="s">
        <v>164</v>
      </c>
      <c r="T129" s="156" t="s">
        <v>156</v>
      </c>
      <c r="U129" s="156">
        <v>0</v>
      </c>
      <c r="V129" s="156">
        <f t="shared" si="34"/>
        <v>0</v>
      </c>
      <c r="W129" s="156"/>
      <c r="X129" s="156" t="s">
        <v>157</v>
      </c>
      <c r="Y129" s="147"/>
      <c r="Z129" s="147"/>
      <c r="AA129" s="147"/>
      <c r="AB129" s="147"/>
      <c r="AC129" s="147"/>
      <c r="AD129" s="147"/>
      <c r="AE129" s="147"/>
      <c r="AF129" s="147"/>
      <c r="AG129" s="147" t="s">
        <v>158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>
      <c r="A130" s="173">
        <v>116</v>
      </c>
      <c r="B130" s="174" t="s">
        <v>1002</v>
      </c>
      <c r="C130" s="183" t="s">
        <v>1003</v>
      </c>
      <c r="D130" s="175" t="s">
        <v>570</v>
      </c>
      <c r="E130" s="176">
        <v>1</v>
      </c>
      <c r="F130" s="177"/>
      <c r="G130" s="178">
        <f t="shared" si="28"/>
        <v>0</v>
      </c>
      <c r="H130" s="157"/>
      <c r="I130" s="156">
        <f t="shared" si="29"/>
        <v>0</v>
      </c>
      <c r="J130" s="157"/>
      <c r="K130" s="156">
        <f t="shared" si="30"/>
        <v>0</v>
      </c>
      <c r="L130" s="156">
        <v>21</v>
      </c>
      <c r="M130" s="156">
        <f t="shared" si="31"/>
        <v>0</v>
      </c>
      <c r="N130" s="156">
        <v>0</v>
      </c>
      <c r="O130" s="156">
        <f t="shared" si="32"/>
        <v>0</v>
      </c>
      <c r="P130" s="156">
        <v>0</v>
      </c>
      <c r="Q130" s="156">
        <f t="shared" si="33"/>
        <v>0</v>
      </c>
      <c r="R130" s="156"/>
      <c r="S130" s="156" t="s">
        <v>164</v>
      </c>
      <c r="T130" s="156" t="s">
        <v>156</v>
      </c>
      <c r="U130" s="156">
        <v>0</v>
      </c>
      <c r="V130" s="156">
        <f t="shared" si="34"/>
        <v>0</v>
      </c>
      <c r="W130" s="156"/>
      <c r="X130" s="156" t="s">
        <v>157</v>
      </c>
      <c r="Y130" s="147"/>
      <c r="Z130" s="147"/>
      <c r="AA130" s="147"/>
      <c r="AB130" s="147"/>
      <c r="AC130" s="147"/>
      <c r="AD130" s="147"/>
      <c r="AE130" s="147"/>
      <c r="AF130" s="147"/>
      <c r="AG130" s="147" t="s">
        <v>158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>
      <c r="A131" s="173">
        <v>117</v>
      </c>
      <c r="B131" s="174" t="s">
        <v>1004</v>
      </c>
      <c r="C131" s="183" t="s">
        <v>925</v>
      </c>
      <c r="D131" s="175" t="s">
        <v>570</v>
      </c>
      <c r="E131" s="176">
        <v>1</v>
      </c>
      <c r="F131" s="177"/>
      <c r="G131" s="178">
        <f t="shared" si="28"/>
        <v>0</v>
      </c>
      <c r="H131" s="157"/>
      <c r="I131" s="156">
        <f t="shared" si="29"/>
        <v>0</v>
      </c>
      <c r="J131" s="157"/>
      <c r="K131" s="156">
        <f t="shared" si="30"/>
        <v>0</v>
      </c>
      <c r="L131" s="156">
        <v>21</v>
      </c>
      <c r="M131" s="156">
        <f t="shared" si="31"/>
        <v>0</v>
      </c>
      <c r="N131" s="156">
        <v>0</v>
      </c>
      <c r="O131" s="156">
        <f t="shared" si="32"/>
        <v>0</v>
      </c>
      <c r="P131" s="156">
        <v>0</v>
      </c>
      <c r="Q131" s="156">
        <f t="shared" si="33"/>
        <v>0</v>
      </c>
      <c r="R131" s="156"/>
      <c r="S131" s="156" t="s">
        <v>164</v>
      </c>
      <c r="T131" s="156" t="s">
        <v>156</v>
      </c>
      <c r="U131" s="156">
        <v>0</v>
      </c>
      <c r="V131" s="156">
        <f t="shared" si="34"/>
        <v>0</v>
      </c>
      <c r="W131" s="156"/>
      <c r="X131" s="156" t="s">
        <v>157</v>
      </c>
      <c r="Y131" s="147"/>
      <c r="Z131" s="147"/>
      <c r="AA131" s="147"/>
      <c r="AB131" s="147"/>
      <c r="AC131" s="147"/>
      <c r="AD131" s="147"/>
      <c r="AE131" s="147"/>
      <c r="AF131" s="147"/>
      <c r="AG131" s="147" t="s">
        <v>158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>
      <c r="A132" s="173">
        <v>118</v>
      </c>
      <c r="B132" s="174" t="s">
        <v>1005</v>
      </c>
      <c r="C132" s="183" t="s">
        <v>1006</v>
      </c>
      <c r="D132" s="175" t="s">
        <v>570</v>
      </c>
      <c r="E132" s="176">
        <v>1</v>
      </c>
      <c r="F132" s="177"/>
      <c r="G132" s="178">
        <f t="shared" si="28"/>
        <v>0</v>
      </c>
      <c r="H132" s="157"/>
      <c r="I132" s="156">
        <f t="shared" si="29"/>
        <v>0</v>
      </c>
      <c r="J132" s="157"/>
      <c r="K132" s="156">
        <f t="shared" si="30"/>
        <v>0</v>
      </c>
      <c r="L132" s="156">
        <v>21</v>
      </c>
      <c r="M132" s="156">
        <f t="shared" si="31"/>
        <v>0</v>
      </c>
      <c r="N132" s="156">
        <v>0</v>
      </c>
      <c r="O132" s="156">
        <f t="shared" si="32"/>
        <v>0</v>
      </c>
      <c r="P132" s="156">
        <v>0</v>
      </c>
      <c r="Q132" s="156">
        <f t="shared" si="33"/>
        <v>0</v>
      </c>
      <c r="R132" s="156"/>
      <c r="S132" s="156" t="s">
        <v>164</v>
      </c>
      <c r="T132" s="156" t="s">
        <v>156</v>
      </c>
      <c r="U132" s="156">
        <v>0</v>
      </c>
      <c r="V132" s="156">
        <f t="shared" si="34"/>
        <v>0</v>
      </c>
      <c r="W132" s="156"/>
      <c r="X132" s="156" t="s">
        <v>157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158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>
      <c r="A133" s="173">
        <v>119</v>
      </c>
      <c r="B133" s="174" t="s">
        <v>1007</v>
      </c>
      <c r="C133" s="183" t="s">
        <v>1008</v>
      </c>
      <c r="D133" s="175" t="s">
        <v>570</v>
      </c>
      <c r="E133" s="176">
        <v>1</v>
      </c>
      <c r="F133" s="177"/>
      <c r="G133" s="178">
        <f t="shared" si="28"/>
        <v>0</v>
      </c>
      <c r="H133" s="157"/>
      <c r="I133" s="156">
        <f t="shared" si="29"/>
        <v>0</v>
      </c>
      <c r="J133" s="157"/>
      <c r="K133" s="156">
        <f t="shared" si="30"/>
        <v>0</v>
      </c>
      <c r="L133" s="156">
        <v>21</v>
      </c>
      <c r="M133" s="156">
        <f t="shared" si="31"/>
        <v>0</v>
      </c>
      <c r="N133" s="156">
        <v>0</v>
      </c>
      <c r="O133" s="156">
        <f t="shared" si="32"/>
        <v>0</v>
      </c>
      <c r="P133" s="156">
        <v>0</v>
      </c>
      <c r="Q133" s="156">
        <f t="shared" si="33"/>
        <v>0</v>
      </c>
      <c r="R133" s="156"/>
      <c r="S133" s="156" t="s">
        <v>164</v>
      </c>
      <c r="T133" s="156" t="s">
        <v>156</v>
      </c>
      <c r="U133" s="156">
        <v>0</v>
      </c>
      <c r="V133" s="156">
        <f t="shared" si="34"/>
        <v>0</v>
      </c>
      <c r="W133" s="156"/>
      <c r="X133" s="156" t="s">
        <v>157</v>
      </c>
      <c r="Y133" s="147"/>
      <c r="Z133" s="147"/>
      <c r="AA133" s="147"/>
      <c r="AB133" s="147"/>
      <c r="AC133" s="147"/>
      <c r="AD133" s="147"/>
      <c r="AE133" s="147"/>
      <c r="AF133" s="147"/>
      <c r="AG133" s="147" t="s">
        <v>158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>
      <c r="A134" s="173">
        <v>120</v>
      </c>
      <c r="B134" s="174" t="s">
        <v>1009</v>
      </c>
      <c r="C134" s="183" t="s">
        <v>1010</v>
      </c>
      <c r="D134" s="175" t="s">
        <v>570</v>
      </c>
      <c r="E134" s="176">
        <v>1</v>
      </c>
      <c r="F134" s="177"/>
      <c r="G134" s="178">
        <f t="shared" si="28"/>
        <v>0</v>
      </c>
      <c r="H134" s="157"/>
      <c r="I134" s="156">
        <f t="shared" si="29"/>
        <v>0</v>
      </c>
      <c r="J134" s="157"/>
      <c r="K134" s="156">
        <f t="shared" si="30"/>
        <v>0</v>
      </c>
      <c r="L134" s="156">
        <v>21</v>
      </c>
      <c r="M134" s="156">
        <f t="shared" si="31"/>
        <v>0</v>
      </c>
      <c r="N134" s="156">
        <v>0</v>
      </c>
      <c r="O134" s="156">
        <f t="shared" si="32"/>
        <v>0</v>
      </c>
      <c r="P134" s="156">
        <v>0</v>
      </c>
      <c r="Q134" s="156">
        <f t="shared" si="33"/>
        <v>0</v>
      </c>
      <c r="R134" s="156"/>
      <c r="S134" s="156" t="s">
        <v>164</v>
      </c>
      <c r="T134" s="156" t="s">
        <v>156</v>
      </c>
      <c r="U134" s="156">
        <v>0</v>
      </c>
      <c r="V134" s="156">
        <f t="shared" si="34"/>
        <v>0</v>
      </c>
      <c r="W134" s="156"/>
      <c r="X134" s="156" t="s">
        <v>157</v>
      </c>
      <c r="Y134" s="147"/>
      <c r="Z134" s="147"/>
      <c r="AA134" s="147"/>
      <c r="AB134" s="147"/>
      <c r="AC134" s="147"/>
      <c r="AD134" s="147"/>
      <c r="AE134" s="147"/>
      <c r="AF134" s="147"/>
      <c r="AG134" s="147" t="s">
        <v>158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>
      <c r="A135" s="167">
        <v>121</v>
      </c>
      <c r="B135" s="168" t="s">
        <v>1011</v>
      </c>
      <c r="C135" s="181" t="s">
        <v>1012</v>
      </c>
      <c r="D135" s="169" t="s">
        <v>570</v>
      </c>
      <c r="E135" s="170">
        <v>1</v>
      </c>
      <c r="F135" s="171"/>
      <c r="G135" s="172">
        <f t="shared" si="28"/>
        <v>0</v>
      </c>
      <c r="H135" s="157"/>
      <c r="I135" s="156">
        <f t="shared" si="29"/>
        <v>0</v>
      </c>
      <c r="J135" s="157"/>
      <c r="K135" s="156">
        <f t="shared" si="30"/>
        <v>0</v>
      </c>
      <c r="L135" s="156">
        <v>21</v>
      </c>
      <c r="M135" s="156">
        <f t="shared" si="31"/>
        <v>0</v>
      </c>
      <c r="N135" s="156">
        <v>0</v>
      </c>
      <c r="O135" s="156">
        <f t="shared" si="32"/>
        <v>0</v>
      </c>
      <c r="P135" s="156">
        <v>0</v>
      </c>
      <c r="Q135" s="156">
        <f t="shared" si="33"/>
        <v>0</v>
      </c>
      <c r="R135" s="156"/>
      <c r="S135" s="156" t="s">
        <v>164</v>
      </c>
      <c r="T135" s="156" t="s">
        <v>156</v>
      </c>
      <c r="U135" s="156">
        <v>0</v>
      </c>
      <c r="V135" s="156">
        <f t="shared" si="34"/>
        <v>0</v>
      </c>
      <c r="W135" s="156"/>
      <c r="X135" s="156" t="s">
        <v>157</v>
      </c>
      <c r="Y135" s="147"/>
      <c r="Z135" s="147"/>
      <c r="AA135" s="147"/>
      <c r="AB135" s="147"/>
      <c r="AC135" s="147"/>
      <c r="AD135" s="147"/>
      <c r="AE135" s="147"/>
      <c r="AF135" s="147"/>
      <c r="AG135" s="147" t="s">
        <v>158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>
      <c r="A136" s="3"/>
      <c r="B136" s="4"/>
      <c r="C136" s="184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>
        <v>15</v>
      </c>
      <c r="AF136">
        <v>21</v>
      </c>
      <c r="AG136" t="s">
        <v>137</v>
      </c>
    </row>
    <row r="137" spans="1:60" ht="13">
      <c r="A137" s="150"/>
      <c r="B137" s="151" t="s">
        <v>31</v>
      </c>
      <c r="C137" s="185"/>
      <c r="D137" s="152"/>
      <c r="E137" s="153"/>
      <c r="F137" s="153"/>
      <c r="G137" s="179">
        <f>G8+G14+G24+G27+G60+G69+G95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AE137">
        <f>SUMIF(L7:L135,AE136,G7:G135)</f>
        <v>0</v>
      </c>
      <c r="AF137">
        <f>SUMIF(L7:L135,AF136,G7:G135)</f>
        <v>0</v>
      </c>
      <c r="AG137" t="s">
        <v>268</v>
      </c>
    </row>
    <row r="138" spans="1:60">
      <c r="A138" s="3"/>
      <c r="B138" s="4"/>
      <c r="C138" s="184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60">
      <c r="A139" s="3"/>
      <c r="B139" s="4"/>
      <c r="C139" s="184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>
      <c r="A140" s="250" t="s">
        <v>269</v>
      </c>
      <c r="B140" s="250"/>
      <c r="C140" s="251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>
      <c r="A141" s="252"/>
      <c r="B141" s="253"/>
      <c r="C141" s="254"/>
      <c r="D141" s="253"/>
      <c r="E141" s="253"/>
      <c r="F141" s="253"/>
      <c r="G141" s="25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G141" t="s">
        <v>270</v>
      </c>
    </row>
    <row r="142" spans="1:60">
      <c r="A142" s="256"/>
      <c r="B142" s="257"/>
      <c r="C142" s="258"/>
      <c r="D142" s="257"/>
      <c r="E142" s="257"/>
      <c r="F142" s="257"/>
      <c r="G142" s="259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>
      <c r="A143" s="256"/>
      <c r="B143" s="257"/>
      <c r="C143" s="258"/>
      <c r="D143" s="257"/>
      <c r="E143" s="257"/>
      <c r="F143" s="257"/>
      <c r="G143" s="259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>
      <c r="A144" s="256"/>
      <c r="B144" s="257"/>
      <c r="C144" s="258"/>
      <c r="D144" s="257"/>
      <c r="E144" s="257"/>
      <c r="F144" s="257"/>
      <c r="G144" s="259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33">
      <c r="A145" s="260"/>
      <c r="B145" s="261"/>
      <c r="C145" s="262"/>
      <c r="D145" s="261"/>
      <c r="E145" s="261"/>
      <c r="F145" s="261"/>
      <c r="G145" s="26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>
      <c r="A146" s="3"/>
      <c r="B146" s="4"/>
      <c r="C146" s="184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>
      <c r="C147" s="186"/>
      <c r="D147" s="10"/>
      <c r="AG147" t="s">
        <v>271</v>
      </c>
    </row>
    <row r="148" spans="1:33">
      <c r="D148" s="10"/>
    </row>
    <row r="149" spans="1:33">
      <c r="D149" s="10"/>
    </row>
    <row r="150" spans="1:33">
      <c r="D150" s="10"/>
    </row>
    <row r="151" spans="1:33">
      <c r="D151" s="10"/>
    </row>
    <row r="152" spans="1:33">
      <c r="D152" s="10"/>
    </row>
    <row r="153" spans="1:33">
      <c r="D153" s="10"/>
    </row>
    <row r="154" spans="1:33">
      <c r="D154" s="10"/>
    </row>
    <row r="155" spans="1:33">
      <c r="D155" s="10"/>
    </row>
    <row r="156" spans="1:33">
      <c r="D156" s="10"/>
    </row>
    <row r="157" spans="1:33">
      <c r="D157" s="10"/>
    </row>
    <row r="158" spans="1:33">
      <c r="D158" s="10"/>
    </row>
    <row r="159" spans="1:33">
      <c r="D159" s="10"/>
    </row>
    <row r="160" spans="1:33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UIqdtdamnPPKzaUnkoGQGZcxstu0fQ8RhWCqV26HgtN5CqqyEB6b+jsnf36OPfGcR3YlzvBgd9Z0/HQELua3xg==" saltValue="hmjO+JGmwWn/WhXjkV2cvw==" spinCount="100000" sheet="1"/>
  <mergeCells count="6">
    <mergeCell ref="A141:G145"/>
    <mergeCell ref="A1:G1"/>
    <mergeCell ref="C2:G2"/>
    <mergeCell ref="C3:G3"/>
    <mergeCell ref="C4:G4"/>
    <mergeCell ref="A140:C14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58</vt:i4>
      </vt:variant>
    </vt:vector>
  </HeadingPairs>
  <TitlesOfParts>
    <vt:vector size="67" baseType="lpstr">
      <vt:lpstr>Pokyny pro vyplnění</vt:lpstr>
      <vt:lpstr>Stavba</vt:lpstr>
      <vt:lpstr>VzorPolozky</vt:lpstr>
      <vt:lpstr>002 001 Pol</vt:lpstr>
      <vt:lpstr>002 002 Pol</vt:lpstr>
      <vt:lpstr>002 003 Pol</vt:lpstr>
      <vt:lpstr>002 004 Pol</vt:lpstr>
      <vt:lpstr>002 005 Pol</vt:lpstr>
      <vt:lpstr>002 006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'002 001 Pol'!Názvy_tisku</vt:lpstr>
      <vt:lpstr>'002 002 Pol'!Názvy_tisku</vt:lpstr>
      <vt:lpstr>'002 003 Pol'!Názvy_tisku</vt:lpstr>
      <vt:lpstr>'002 004 Pol'!Názvy_tisku</vt:lpstr>
      <vt:lpstr>'002 005 Pol'!Názvy_tisku</vt:lpstr>
      <vt:lpstr>'002 006 Pol'!Názvy_tisku</vt:lpstr>
      <vt:lpstr>oadresa</vt:lpstr>
      <vt:lpstr>Stavba!Objednatel</vt:lpstr>
      <vt:lpstr>Stavba!Objekt</vt:lpstr>
      <vt:lpstr>'002 001 Pol'!Oblast_tisku</vt:lpstr>
      <vt:lpstr>'002 002 Pol'!Oblast_tisku</vt:lpstr>
      <vt:lpstr>'002 003 Pol'!Oblast_tisku</vt:lpstr>
      <vt:lpstr>'002 004 Pol'!Oblast_tisku</vt:lpstr>
      <vt:lpstr>'002 005 Pol'!Oblast_tisku</vt:lpstr>
      <vt:lpstr>'002 006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Juříková</cp:lastModifiedBy>
  <cp:lastPrinted>2019-03-19T12:27:02Z</cp:lastPrinted>
  <dcterms:created xsi:type="dcterms:W3CDTF">2009-04-08T07:15:50Z</dcterms:created>
  <dcterms:modified xsi:type="dcterms:W3CDTF">2021-08-22T17:13:45Z</dcterms:modified>
</cp:coreProperties>
</file>